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1865" tabRatio="900" activeTab="0"/>
  </bookViews>
  <sheets>
    <sheet name="Metrics" sheetId="1" r:id="rId1"/>
  </sheets>
  <externalReferences>
    <externalReference r:id="rId4"/>
    <externalReference r:id="rId5"/>
  </externalReferences>
  <definedNames>
    <definedName name="__123Graph_AChart1A" localSheetId="0" hidden="1">'[2]Cover'!#REF!</definedName>
    <definedName name="__123Graph_AChart1A" hidden="1">#N/A</definedName>
    <definedName name="__123Graph_BChart1A" localSheetId="0" hidden="1">'[2]Cover'!#REF!</definedName>
    <definedName name="__123Graph_BChart1A" hidden="1">#N/A</definedName>
    <definedName name="__123Graph_XChart1A" localSheetId="0" hidden="1">'[2]Cover'!#REF!</definedName>
    <definedName name="__123Graph_XChart1A" hidden="1">#N/A</definedName>
    <definedName name="Date_Header" localSheetId="0">'[2]Cover'!$C$59:$N$60</definedName>
    <definedName name="Date_Header">'[1]Statement Model'!$C$59:$N$60</definedName>
    <definedName name="Income_Statement_Summary" localSheetId="0">'[2]Cover'!$A$1372:$A$1415</definedName>
    <definedName name="Income_Statement_Summary">'[1]Statement Model'!$A$1372:$A$1415</definedName>
    <definedName name="_xlnm.Print_Area" localSheetId="0">'Metrics'!$A$1:$N$73</definedName>
  </definedNames>
  <calcPr fullCalcOnLoad="1"/>
</workbook>
</file>

<file path=xl/comments1.xml><?xml version="1.0" encoding="utf-8"?>
<comments xmlns="http://schemas.openxmlformats.org/spreadsheetml/2006/main">
  <authors>
    <author>Ron</author>
  </authors>
  <commentList>
    <comment ref="A2" authorId="0">
      <text>
        <r>
          <rPr>
            <b/>
            <sz val="14"/>
            <rFont val="Tahoma"/>
            <family val="2"/>
          </rPr>
          <t xml:space="preserve">PAGE VIEW
===============================
</t>
        </r>
        <r>
          <rPr>
            <b/>
            <sz val="14"/>
            <color indexed="17"/>
            <rFont val="Tahoma"/>
            <family val="2"/>
          </rPr>
          <t xml:space="preserve">
Use the Stock Distribution worksheet to set up your stock distribution for each funding stage.
Changing the Price Per Share and the Number of Shares Issued will change the company valuation at various stages of growth.
In theory, the milestones identified in column L need to be accomplished before the company can claim the higher stock valuation of the next financing round.
</t>
        </r>
        <r>
          <rPr>
            <sz val="14"/>
            <color indexed="17"/>
            <rFont val="Tahoma"/>
            <family val="2"/>
          </rPr>
          <t xml:space="preserve">
</t>
        </r>
      </text>
    </comment>
  </commentList>
</comments>
</file>

<file path=xl/sharedStrings.xml><?xml version="1.0" encoding="utf-8"?>
<sst xmlns="http://schemas.openxmlformats.org/spreadsheetml/2006/main" count="128" uniqueCount="73">
  <si>
    <t>CONFIDENTIAL</t>
  </si>
  <si>
    <t>Seed</t>
  </si>
  <si>
    <t>Type</t>
  </si>
  <si>
    <t>(Post)</t>
  </si>
  <si>
    <t>Common</t>
  </si>
  <si>
    <t>Price per share</t>
  </si>
  <si>
    <t>Valuation</t>
  </si>
  <si>
    <t>Shares</t>
  </si>
  <si>
    <t>Pfd A</t>
  </si>
  <si>
    <t>Total Round 1</t>
  </si>
  <si>
    <t>Pfd B</t>
  </si>
  <si>
    <t>Total Round 2</t>
  </si>
  <si>
    <t>Total Shares Issued</t>
  </si>
  <si>
    <t>Amount</t>
  </si>
  <si>
    <t>Raised $</t>
  </si>
  <si>
    <t>Seed %</t>
  </si>
  <si>
    <t>Rnd 1 %</t>
  </si>
  <si>
    <t>Rnd 2 %</t>
  </si>
  <si>
    <t>Stage / Stockholder</t>
  </si>
  <si>
    <t>Milestones:</t>
  </si>
  <si>
    <t>CFO</t>
  </si>
  <si>
    <t>Total Seed Funding</t>
  </si>
  <si>
    <t>COO</t>
  </si>
  <si>
    <t>Employee Stock Options</t>
  </si>
  <si>
    <t>President</t>
  </si>
  <si>
    <t>VP Marketing</t>
  </si>
  <si>
    <t>Founder</t>
  </si>
  <si>
    <t>R&amp;D Complete</t>
  </si>
  <si>
    <t>Founders</t>
  </si>
  <si>
    <t>Post Money Valuation</t>
  </si>
  <si>
    <t>RETURN ON EQUITY</t>
  </si>
  <si>
    <t>Ownership</t>
  </si>
  <si>
    <t>Share Value</t>
  </si>
  <si>
    <t>A Round</t>
  </si>
  <si>
    <t>B Round</t>
  </si>
  <si>
    <t>C Round</t>
  </si>
  <si>
    <t>Pfd C</t>
  </si>
  <si>
    <t>Exit Valuation</t>
  </si>
  <si>
    <t>IPO %</t>
  </si>
  <si>
    <t>A Round Investors</t>
  </si>
  <si>
    <t>B Round Investors</t>
  </si>
  <si>
    <t>C Round Investors</t>
  </si>
  <si>
    <t>Total Round 3</t>
  </si>
  <si>
    <t>Draft 1.0</t>
  </si>
  <si>
    <t>Patents Filed</t>
  </si>
  <si>
    <t>Partnership agreements signed</t>
  </si>
  <si>
    <t>Successful Beta site</t>
  </si>
  <si>
    <t>First 10 product sales</t>
  </si>
  <si>
    <t>Business and Operating Plan complete</t>
  </si>
  <si>
    <t>42% gross margin</t>
  </si>
  <si>
    <t>Successful product launch</t>
  </si>
  <si>
    <t>Production floor expansion complete</t>
  </si>
  <si>
    <t>Attend 3 trade shows</t>
  </si>
  <si>
    <t>Hire VP of Engineering</t>
  </si>
  <si>
    <t>50% gross margins</t>
  </si>
  <si>
    <t>Product updrade 1 complete</t>
  </si>
  <si>
    <t>New facility under contract</t>
  </si>
  <si>
    <t>Partner for market segment 3 under contract</t>
  </si>
  <si>
    <t>European expansion in place</t>
  </si>
  <si>
    <t>3 new products introduced</t>
  </si>
  <si>
    <t>Pfd C investors identified</t>
  </si>
  <si>
    <t>Pfd A investors identified</t>
  </si>
  <si>
    <t>CTO</t>
  </si>
  <si>
    <t>50% margins</t>
  </si>
  <si>
    <t>2 acquisitions complete</t>
  </si>
  <si>
    <t>$1 million in revenue</t>
  </si>
  <si>
    <t>$100 Million in sales</t>
  </si>
  <si>
    <t>Market domination</t>
  </si>
  <si>
    <t>Pro-forma BOD formed</t>
  </si>
  <si>
    <t>Your Company</t>
  </si>
  <si>
    <t>Pfd B investors identified</t>
  </si>
  <si>
    <t>$10 million in Revenue</t>
  </si>
  <si>
    <t>Equity/Milestone Worksheet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</si>
</sst>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mm"/>
    <numFmt numFmtId="167" formatCode="_(* #,##0.0_);_(* \(#,##0.0\);_(* &quot;-&quot;??_);_(@_)"/>
    <numFmt numFmtId="168" formatCode="_(* #,##0_);_(* \(#,##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
    <numFmt numFmtId="174" formatCode="&quot;$&quot;#,##0.0_);[Red]\(&quot;$&quot;#,##0.0\)"/>
    <numFmt numFmtId="175" formatCode="0.00_)"/>
    <numFmt numFmtId="176" formatCode="0.0000_)"/>
    <numFmt numFmtId="177" formatCode="0.000%"/>
    <numFmt numFmtId="178" formatCode="#,##0.000"/>
    <numFmt numFmtId="179" formatCode="#,##0.0"/>
    <numFmt numFmtId="180" formatCode="_(&quot;$&quot;* #,##0.000_);_(&quot;$&quot;* \(#,##0.000\);_(&quot;$&quot;* &quot;-&quot;??_);_(@_)"/>
    <numFmt numFmtId="181" formatCode="_(&quot;$&quot;* #,##0.0_);_(&quot;$&quot;* \(#,##0.0\);_(&quot;$&quot;* &quot;-&quot;??_);_(@_)"/>
    <numFmt numFmtId="182" formatCode="_(&quot;$&quot;* #,##0_);_(&quot;$&quot;* \(#,##0\);_(&quot;$&quot;* &quot;-&quot;??_);_(@_)"/>
    <numFmt numFmtId="183" formatCode="0.00_);[Red]\(0.00\)"/>
    <numFmt numFmtId="184" formatCode="0_);\(0\)"/>
    <numFmt numFmtId="185" formatCode="0_);[Red]\(0\)"/>
    <numFmt numFmtId="186" formatCode="0.0"/>
    <numFmt numFmtId="187" formatCode="_(* #,##0.0_);_(* \(#,##0.0\);_(* &quot;-&quot;?_);_(@_)"/>
    <numFmt numFmtId="188" formatCode="#,##0.0_);\(#,##0.0\)"/>
    <numFmt numFmtId="189" formatCode="#,##0.000_);\(#,##0.000\)"/>
    <numFmt numFmtId="190" formatCode="#,##0.0000_);\(#,##0.0000\)"/>
    <numFmt numFmtId="191" formatCode="_(* #,##0.000_);_(* \(#,##0.000\);_(* &quot;-&quot;???_);_(@_)"/>
    <numFmt numFmtId="192" formatCode="_(* #,##0.0_);_(* \(#,##0.0\);_(* &quot;-&quot;_);_(@_)"/>
    <numFmt numFmtId="193" formatCode="&quot;$&quot;#,##0.00"/>
    <numFmt numFmtId="194" formatCode="&quot;$&quot;#,##0.0"/>
    <numFmt numFmtId="195" formatCode="&quot;$&quot;#,##0"/>
    <numFmt numFmtId="196" formatCode="0.0000%"/>
    <numFmt numFmtId="197" formatCode="\-"/>
    <numFmt numFmtId="198" formatCode="&quot;Yes&quot;;&quot;Yes&quot;;&quot;No&quot;"/>
    <numFmt numFmtId="199" formatCode="&quot;True&quot;;&quot;True&quot;;&quot;False&quot;"/>
    <numFmt numFmtId="200" formatCode="&quot;On&quot;;&quot;On&quot;;&quot;Off&quot;"/>
    <numFmt numFmtId="201" formatCode="_(* #,##0.0000_);_(* \(#,##0.0000\);_(* &quot;-&quot;????_);_(@_)"/>
    <numFmt numFmtId="202" formatCode="mm/dd/yy"/>
    <numFmt numFmtId="203" formatCode="mmmm\-yy"/>
    <numFmt numFmtId="204" formatCode="_(&quot;$&quot;* #,##0.000_);_(&quot;$&quot;* \(#,##0.000\);_(&quot;$&quot;* &quot;-&quot;???_);_(@_)"/>
    <numFmt numFmtId="205" formatCode="0.000"/>
    <numFmt numFmtId="206" formatCode="0.0000"/>
    <numFmt numFmtId="207" formatCode="mmm\-yyyy"/>
    <numFmt numFmtId="208" formatCode="_(* #,##0.00_);_(* \(#,##0.00\);_(* &quot;-&quot;_);_(@_)"/>
  </numFmts>
  <fonts count="58">
    <font>
      <sz val="14"/>
      <name val="Arial"/>
      <family val="0"/>
    </font>
    <font>
      <sz val="10"/>
      <name val="Arial"/>
      <family val="2"/>
    </font>
    <font>
      <sz val="12"/>
      <name val="Arial"/>
      <family val="2"/>
    </font>
    <font>
      <b/>
      <sz val="22"/>
      <name val="Arial"/>
      <family val="2"/>
    </font>
    <font>
      <b/>
      <sz val="14"/>
      <name val="Arial"/>
      <family val="2"/>
    </font>
    <font>
      <sz val="14"/>
      <color indexed="12"/>
      <name val="Arial"/>
      <family val="2"/>
    </font>
    <font>
      <sz val="14"/>
      <name val="Arial MT"/>
      <family val="0"/>
    </font>
    <font>
      <b/>
      <sz val="14"/>
      <name val="Arial MT"/>
      <family val="0"/>
    </font>
    <font>
      <sz val="14"/>
      <color indexed="12"/>
      <name val="Arial MT"/>
      <family val="0"/>
    </font>
    <font>
      <b/>
      <sz val="14"/>
      <name val="Tahoma"/>
      <family val="2"/>
    </font>
    <font>
      <b/>
      <sz val="14"/>
      <color indexed="17"/>
      <name val="Tahoma"/>
      <family val="2"/>
    </font>
    <font>
      <sz val="14"/>
      <color indexed="17"/>
      <name val="Tahoma"/>
      <family val="2"/>
    </font>
    <font>
      <u val="single"/>
      <sz val="7"/>
      <color indexed="12"/>
      <name val="Arial"/>
      <family val="2"/>
    </font>
    <font>
      <u val="single"/>
      <sz val="7"/>
      <color indexed="36"/>
      <name val="Arial"/>
      <family val="2"/>
    </font>
    <font>
      <sz val="8"/>
      <name val="Arial"/>
      <family val="2"/>
    </font>
    <font>
      <sz val="16"/>
      <color indexed="9"/>
      <name val="Arial"/>
      <family val="2"/>
    </font>
    <font>
      <b/>
      <sz val="22"/>
      <color indexed="10"/>
      <name val="Arial"/>
      <family val="2"/>
    </font>
    <font>
      <sz val="14"/>
      <color indexed="17"/>
      <name val="Arial MT"/>
      <family val="0"/>
    </font>
    <font>
      <b/>
      <sz val="16"/>
      <color indexed="9"/>
      <name val="Arial MT"/>
      <family val="0"/>
    </font>
    <font>
      <sz val="14"/>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FF"/>
      <name val="Arial"/>
      <family val="2"/>
    </font>
    <font>
      <sz val="14"/>
      <color rgb="FF0000FF"/>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5" fillId="0" borderId="10" xfId="0" applyFont="1" applyBorder="1" applyAlignment="1">
      <alignment/>
    </xf>
    <xf numFmtId="0" fontId="0" fillId="0" borderId="0" xfId="0" applyFont="1" applyFill="1" applyBorder="1" applyAlignment="1">
      <alignment/>
    </xf>
    <xf numFmtId="168" fontId="6" fillId="0" borderId="0" xfId="42" applyNumberFormat="1" applyFont="1" applyAlignment="1">
      <alignment/>
    </xf>
    <xf numFmtId="168" fontId="6" fillId="0" borderId="0" xfId="42" applyNumberFormat="1" applyFont="1" applyBorder="1" applyAlignment="1">
      <alignment/>
    </xf>
    <xf numFmtId="168" fontId="8" fillId="0" borderId="10" xfId="42" applyNumberFormat="1" applyFont="1" applyBorder="1" applyAlignment="1">
      <alignment/>
    </xf>
    <xf numFmtId="0" fontId="4" fillId="0" borderId="0" xfId="0" applyFont="1" applyBorder="1" applyAlignment="1">
      <alignment/>
    </xf>
    <xf numFmtId="0" fontId="0" fillId="0" borderId="0" xfId="0" applyFont="1" applyAlignment="1">
      <alignment horizontal="right"/>
    </xf>
    <xf numFmtId="168" fontId="0" fillId="0" borderId="0" xfId="42" applyNumberFormat="1" applyFont="1" applyAlignment="1">
      <alignment/>
    </xf>
    <xf numFmtId="0" fontId="0" fillId="0" borderId="0" xfId="0" applyFont="1" applyAlignment="1">
      <alignment horizontal="left"/>
    </xf>
    <xf numFmtId="168" fontId="0" fillId="0" borderId="11" xfId="42" applyNumberFormat="1" applyFont="1" applyBorder="1" applyAlignment="1">
      <alignment/>
    </xf>
    <xf numFmtId="168" fontId="0" fillId="0" borderId="0" xfId="42" applyNumberFormat="1" applyFont="1" applyBorder="1" applyAlignment="1">
      <alignment/>
    </xf>
    <xf numFmtId="168" fontId="0" fillId="0" borderId="12" xfId="42"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7" fillId="0" borderId="14" xfId="0" applyFont="1" applyFill="1" applyBorder="1" applyAlignment="1">
      <alignment horizontal="center"/>
    </xf>
    <xf numFmtId="0" fontId="6" fillId="0" borderId="14" xfId="0" applyFont="1" applyFill="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168" fontId="8" fillId="0" borderId="17" xfId="42" applyNumberFormat="1" applyFont="1" applyBorder="1" applyAlignment="1">
      <alignment/>
    </xf>
    <xf numFmtId="168" fontId="8" fillId="0" borderId="18" xfId="42" applyNumberFormat="1" applyFont="1" applyBorder="1" applyAlignment="1">
      <alignment/>
    </xf>
    <xf numFmtId="168" fontId="8" fillId="0" borderId="19" xfId="42" applyNumberFormat="1" applyFont="1" applyBorder="1" applyAlignment="1">
      <alignment/>
    </xf>
    <xf numFmtId="0" fontId="7" fillId="0" borderId="0" xfId="0" applyFont="1" applyAlignment="1">
      <alignment horizontal="right"/>
    </xf>
    <xf numFmtId="0" fontId="6" fillId="0" borderId="0" xfId="0" applyFont="1" applyAlignment="1">
      <alignment horizontal="right"/>
    </xf>
    <xf numFmtId="168" fontId="8" fillId="0" borderId="0" xfId="42" applyNumberFormat="1" applyFont="1" applyBorder="1" applyAlignment="1">
      <alignment/>
    </xf>
    <xf numFmtId="0" fontId="7" fillId="0" borderId="20" xfId="0" applyFont="1" applyBorder="1" applyAlignment="1">
      <alignment/>
    </xf>
    <xf numFmtId="0" fontId="7" fillId="0" borderId="14" xfId="0" applyFont="1" applyFill="1" applyBorder="1" applyAlignment="1">
      <alignment horizontal="left"/>
    </xf>
    <xf numFmtId="203" fontId="5" fillId="0" borderId="0" xfId="0" applyNumberFormat="1" applyFont="1" applyBorder="1" applyAlignment="1">
      <alignment horizontal="left"/>
    </xf>
    <xf numFmtId="0" fontId="6" fillId="0" borderId="0" xfId="0" applyFont="1" applyBorder="1" applyAlignment="1">
      <alignment horizontal="right"/>
    </xf>
    <xf numFmtId="182" fontId="0" fillId="0" borderId="0" xfId="44" applyNumberFormat="1" applyFont="1" applyAlignment="1">
      <alignment/>
    </xf>
    <xf numFmtId="168" fontId="7" fillId="0" borderId="0" xfId="42" applyNumberFormat="1" applyFont="1" applyFill="1" applyBorder="1" applyAlignment="1">
      <alignment horizontal="center"/>
    </xf>
    <xf numFmtId="168" fontId="7" fillId="0" borderId="15" xfId="42" applyNumberFormat="1" applyFont="1" applyFill="1" applyBorder="1" applyAlignment="1">
      <alignment horizontal="center"/>
    </xf>
    <xf numFmtId="168" fontId="7" fillId="0" borderId="17" xfId="42" applyNumberFormat="1" applyFont="1" applyFill="1" applyBorder="1" applyAlignment="1">
      <alignment horizontal="center"/>
    </xf>
    <xf numFmtId="0" fontId="4" fillId="0" borderId="14" xfId="0" applyFont="1" applyBorder="1" applyAlignment="1">
      <alignment horizontal="center"/>
    </xf>
    <xf numFmtId="0" fontId="7" fillId="0" borderId="0" xfId="0" applyFont="1" applyBorder="1" applyAlignment="1">
      <alignment horizontal="right"/>
    </xf>
    <xf numFmtId="0" fontId="0" fillId="0" borderId="0" xfId="0" applyFont="1" applyAlignment="1">
      <alignment/>
    </xf>
    <xf numFmtId="0" fontId="0" fillId="33" borderId="0" xfId="0" applyFont="1" applyFill="1" applyAlignment="1">
      <alignment/>
    </xf>
    <xf numFmtId="0" fontId="4" fillId="0" borderId="14" xfId="0" applyFont="1" applyBorder="1" applyAlignment="1">
      <alignment horizontal="left"/>
    </xf>
    <xf numFmtId="168" fontId="0" fillId="0" borderId="0" xfId="42" applyNumberFormat="1" applyFont="1" applyAlignment="1">
      <alignment/>
    </xf>
    <xf numFmtId="0" fontId="7" fillId="33" borderId="0" xfId="0" applyFont="1" applyFill="1" applyAlignment="1">
      <alignment/>
    </xf>
    <xf numFmtId="0" fontId="0" fillId="33" borderId="0" xfId="0" applyFont="1" applyFill="1" applyAlignment="1">
      <alignment/>
    </xf>
    <xf numFmtId="168" fontId="0" fillId="33" borderId="0" xfId="42" applyNumberFormat="1" applyFont="1" applyFill="1" applyAlignment="1">
      <alignment horizontal="center"/>
    </xf>
    <xf numFmtId="9" fontId="0" fillId="33" borderId="0" xfId="60" applyFont="1" applyFill="1" applyAlignment="1">
      <alignment/>
    </xf>
    <xf numFmtId="173" fontId="0" fillId="0" borderId="0" xfId="60" applyNumberFormat="1" applyFont="1" applyAlignment="1">
      <alignment/>
    </xf>
    <xf numFmtId="0" fontId="0" fillId="0" borderId="0" xfId="0" applyFont="1" applyAlignment="1" quotePrefix="1">
      <alignment/>
    </xf>
    <xf numFmtId="0" fontId="0" fillId="0" borderId="10" xfId="0" applyFont="1" applyBorder="1" applyAlignment="1">
      <alignment/>
    </xf>
    <xf numFmtId="168" fontId="0" fillId="0" borderId="10" xfId="42" applyNumberFormat="1" applyFont="1" applyBorder="1" applyAlignment="1">
      <alignment/>
    </xf>
    <xf numFmtId="173" fontId="0" fillId="0" borderId="10" xfId="60" applyNumberFormat="1" applyFont="1" applyBorder="1" applyAlignment="1">
      <alignment/>
    </xf>
    <xf numFmtId="9" fontId="0" fillId="0" borderId="0" xfId="60" applyFont="1" applyAlignment="1">
      <alignment/>
    </xf>
    <xf numFmtId="0" fontId="0" fillId="0" borderId="0" xfId="0" applyFont="1" applyBorder="1" applyAlignment="1">
      <alignment/>
    </xf>
    <xf numFmtId="168" fontId="0" fillId="0" borderId="0" xfId="42" applyNumberFormat="1" applyFont="1" applyBorder="1" applyAlignment="1">
      <alignment/>
    </xf>
    <xf numFmtId="173" fontId="0" fillId="0" borderId="0" xfId="60" applyNumberFormat="1" applyFont="1" applyBorder="1" applyAlignment="1">
      <alignment/>
    </xf>
    <xf numFmtId="9" fontId="0" fillId="0" borderId="0" xfId="60" applyFont="1" applyBorder="1" applyAlignment="1">
      <alignment/>
    </xf>
    <xf numFmtId="168" fontId="0" fillId="33" borderId="0" xfId="42" applyNumberFormat="1" applyFont="1" applyFill="1" applyAlignment="1">
      <alignment/>
    </xf>
    <xf numFmtId="0" fontId="0" fillId="0" borderId="0" xfId="0" applyFont="1" applyAlignment="1">
      <alignment horizontal="center"/>
    </xf>
    <xf numFmtId="9" fontId="0" fillId="0" borderId="13" xfId="60" applyFont="1" applyBorder="1" applyAlignment="1">
      <alignment/>
    </xf>
    <xf numFmtId="0" fontId="0" fillId="0" borderId="10" xfId="0" applyFont="1" applyBorder="1" applyAlignment="1">
      <alignment horizontal="center"/>
    </xf>
    <xf numFmtId="9" fontId="0" fillId="0" borderId="21" xfId="60" applyFont="1" applyBorder="1" applyAlignment="1">
      <alignment/>
    </xf>
    <xf numFmtId="9" fontId="0" fillId="0" borderId="10" xfId="60" applyFont="1" applyBorder="1" applyAlignment="1">
      <alignment/>
    </xf>
    <xf numFmtId="43" fontId="0" fillId="0" borderId="0" xfId="42" applyFont="1" applyBorder="1" applyAlignment="1">
      <alignment/>
    </xf>
    <xf numFmtId="0" fontId="0" fillId="0" borderId="0" xfId="0" applyFont="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xf>
    <xf numFmtId="168" fontId="0" fillId="33" borderId="0" xfId="42" applyNumberFormat="1" applyFont="1" applyFill="1" applyBorder="1" applyAlignment="1">
      <alignment/>
    </xf>
    <xf numFmtId="173" fontId="0" fillId="33" borderId="0" xfId="60" applyNumberFormat="1" applyFont="1" applyFill="1" applyBorder="1" applyAlignment="1">
      <alignment/>
    </xf>
    <xf numFmtId="9" fontId="0" fillId="33" borderId="0" xfId="60" applyFont="1" applyFill="1" applyBorder="1" applyAlignment="1">
      <alignment/>
    </xf>
    <xf numFmtId="0" fontId="0" fillId="33" borderId="0" xfId="0" applyFont="1" applyFill="1" applyBorder="1" applyAlignment="1">
      <alignment/>
    </xf>
    <xf numFmtId="168" fontId="0" fillId="0" borderId="22" xfId="42" applyNumberFormat="1" applyFont="1" applyBorder="1" applyAlignment="1">
      <alignment/>
    </xf>
    <xf numFmtId="168" fontId="0" fillId="0" borderId="23" xfId="42" applyNumberFormat="1" applyFont="1" applyBorder="1" applyAlignment="1">
      <alignment/>
    </xf>
    <xf numFmtId="0" fontId="0" fillId="0" borderId="11" xfId="0" applyFont="1" applyBorder="1" applyAlignment="1">
      <alignment/>
    </xf>
    <xf numFmtId="180" fontId="5" fillId="0" borderId="24" xfId="44" applyNumberFormat="1" applyFont="1" applyBorder="1" applyAlignment="1">
      <alignment/>
    </xf>
    <xf numFmtId="168" fontId="0" fillId="0" borderId="0" xfId="0" applyNumberFormat="1" applyFont="1" applyBorder="1" applyAlignment="1">
      <alignment/>
    </xf>
    <xf numFmtId="0" fontId="0" fillId="0" borderId="25" xfId="0" applyFont="1" applyBorder="1" applyAlignment="1">
      <alignment/>
    </xf>
    <xf numFmtId="0" fontId="3" fillId="0" borderId="0" xfId="0" applyFont="1" applyAlignment="1">
      <alignment horizontal="left"/>
    </xf>
    <xf numFmtId="0" fontId="16" fillId="0" borderId="0" xfId="0" applyFont="1" applyBorder="1" applyAlignment="1">
      <alignment horizontal="right"/>
    </xf>
    <xf numFmtId="0" fontId="17" fillId="0" borderId="0" xfId="0" applyFont="1" applyFill="1" applyBorder="1" applyAlignment="1">
      <alignment horizontal="center"/>
    </xf>
    <xf numFmtId="0" fontId="6" fillId="0" borderId="0" xfId="0" applyFont="1" applyFill="1" applyBorder="1" applyAlignment="1">
      <alignment horizontal="center"/>
    </xf>
    <xf numFmtId="0" fontId="17" fillId="0" borderId="14" xfId="0" applyFont="1" applyFill="1" applyBorder="1" applyAlignment="1">
      <alignment horizontal="center"/>
    </xf>
    <xf numFmtId="0" fontId="18" fillId="34" borderId="0" xfId="0" applyFont="1" applyFill="1" applyAlignment="1">
      <alignment/>
    </xf>
    <xf numFmtId="0" fontId="15" fillId="34" borderId="0" xfId="0" applyFont="1" applyFill="1" applyAlignment="1">
      <alignment/>
    </xf>
    <xf numFmtId="168" fontId="15" fillId="34" borderId="0" xfId="42" applyNumberFormat="1" applyFont="1" applyFill="1" applyAlignment="1">
      <alignment horizontal="center"/>
    </xf>
    <xf numFmtId="9" fontId="15" fillId="34" borderId="0" xfId="60" applyFont="1" applyFill="1" applyAlignment="1">
      <alignment/>
    </xf>
    <xf numFmtId="0" fontId="15" fillId="34" borderId="0" xfId="0" applyFont="1" applyFill="1" applyAlignment="1">
      <alignment/>
    </xf>
    <xf numFmtId="0" fontId="15" fillId="34" borderId="13" xfId="0" applyFont="1" applyFill="1" applyBorder="1" applyAlignment="1">
      <alignment/>
    </xf>
    <xf numFmtId="173" fontId="6" fillId="0" borderId="0" xfId="60" applyNumberFormat="1" applyFont="1" applyFill="1" applyBorder="1" applyAlignment="1">
      <alignment/>
    </xf>
    <xf numFmtId="168" fontId="19" fillId="0" borderId="0" xfId="42" applyNumberFormat="1" applyFont="1" applyBorder="1" applyAlignment="1">
      <alignment/>
    </xf>
    <xf numFmtId="168" fontId="19" fillId="0" borderId="0" xfId="42" applyNumberFormat="1" applyFont="1" applyAlignment="1">
      <alignment/>
    </xf>
    <xf numFmtId="6" fontId="0" fillId="0" borderId="0" xfId="0" applyNumberFormat="1" applyFont="1" applyAlignment="1">
      <alignment/>
    </xf>
    <xf numFmtId="182" fontId="0" fillId="0" borderId="0" xfId="44" applyNumberFormat="1" applyFont="1" applyBorder="1" applyAlignment="1">
      <alignment/>
    </xf>
    <xf numFmtId="203" fontId="0" fillId="0" borderId="0" xfId="0" applyNumberFormat="1" applyFont="1" applyAlignment="1">
      <alignment/>
    </xf>
    <xf numFmtId="173" fontId="6" fillId="0" borderId="10" xfId="60" applyNumberFormat="1" applyFont="1" applyFill="1" applyBorder="1" applyAlignment="1">
      <alignment/>
    </xf>
    <xf numFmtId="168" fontId="19" fillId="0" borderId="10" xfId="42" applyNumberFormat="1" applyFont="1" applyBorder="1" applyAlignment="1">
      <alignment/>
    </xf>
    <xf numFmtId="182" fontId="0" fillId="0" borderId="11" xfId="44" applyNumberFormat="1" applyFont="1" applyBorder="1" applyAlignment="1">
      <alignment/>
    </xf>
    <xf numFmtId="9" fontId="6" fillId="0" borderId="0" xfId="60" applyFont="1" applyAlignment="1">
      <alignment/>
    </xf>
    <xf numFmtId="180" fontId="5" fillId="0" borderId="0" xfId="44" applyNumberFormat="1" applyFont="1" applyBorder="1" applyAlignment="1">
      <alignment/>
    </xf>
    <xf numFmtId="203" fontId="0" fillId="0" borderId="0" xfId="0" applyNumberFormat="1" applyFont="1" applyAlignment="1">
      <alignment horizontal="center"/>
    </xf>
    <xf numFmtId="9" fontId="0" fillId="0" borderId="22" xfId="60" applyFont="1" applyBorder="1" applyAlignment="1">
      <alignment/>
    </xf>
    <xf numFmtId="173" fontId="0" fillId="0" borderId="0" xfId="60" applyNumberFormat="1" applyFont="1" applyAlignment="1">
      <alignment/>
    </xf>
    <xf numFmtId="0" fontId="4" fillId="0" borderId="13" xfId="0" applyFont="1" applyBorder="1" applyAlignment="1">
      <alignment/>
    </xf>
    <xf numFmtId="203" fontId="0" fillId="0" borderId="10" xfId="0" applyNumberFormat="1" applyFont="1" applyBorder="1" applyAlignment="1">
      <alignment/>
    </xf>
    <xf numFmtId="0" fontId="0" fillId="0" borderId="26" xfId="0" applyFont="1" applyBorder="1" applyAlignment="1">
      <alignment/>
    </xf>
    <xf numFmtId="0" fontId="0" fillId="0" borderId="27" xfId="0" applyFont="1" applyBorder="1" applyAlignment="1">
      <alignment/>
    </xf>
    <xf numFmtId="0" fontId="0" fillId="33" borderId="12" xfId="0" applyFont="1" applyFill="1" applyBorder="1" applyAlignment="1">
      <alignment/>
    </xf>
    <xf numFmtId="182" fontId="0" fillId="0" borderId="12" xfId="44" applyNumberFormat="1" applyFont="1" applyBorder="1" applyAlignment="1">
      <alignment/>
    </xf>
    <xf numFmtId="0" fontId="55" fillId="0" borderId="0" xfId="0" applyFont="1" applyBorder="1" applyAlignment="1">
      <alignment/>
    </xf>
    <xf numFmtId="168" fontId="56" fillId="0" borderId="0" xfId="42" applyNumberFormat="1"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33lt\c-drive\A_SVCG\Corporate%20Planning\Sample%20Systems%20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y%20Documents\SVCG\GetFinancials\Example.com\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tement Model"/>
      <sheetName val="Equipment Needs"/>
      <sheetName val="Small Cover"/>
      <sheetName val="Options"/>
      <sheetName val="5-year Proj"/>
      <sheetName val="Lead Sheets"/>
      <sheetName val="Issues"/>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Sales-COS"/>
      <sheetName val="Headcount"/>
      <sheetName val="Expenses"/>
      <sheetName val="Equipment"/>
      <sheetName val="Financials"/>
      <sheetName val="5-Year"/>
      <sheetName val="Metr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3"/>
  <sheetViews>
    <sheetView tabSelected="1" view="pageBreakPreview" zoomScale="70" zoomScaleNormal="70" zoomScaleSheetLayoutView="70" zoomScalePageLayoutView="0" workbookViewId="0" topLeftCell="A1">
      <selection activeCell="A3" sqref="A3"/>
    </sheetView>
  </sheetViews>
  <sheetFormatPr defaultColWidth="8.72265625" defaultRowHeight="18"/>
  <cols>
    <col min="1" max="1" width="22.0859375" style="2" customWidth="1"/>
    <col min="2" max="8" width="10.90625" style="2" customWidth="1"/>
    <col min="9" max="9" width="11.6328125" style="2" customWidth="1"/>
    <col min="10" max="10" width="12.36328125" style="2" customWidth="1"/>
    <col min="11" max="11" width="12.90625" style="2" customWidth="1"/>
    <col min="12" max="12" width="12.36328125" style="2" customWidth="1"/>
    <col min="13" max="13" width="12.0859375" style="2" customWidth="1"/>
    <col min="14" max="14" width="10.90625" style="2" customWidth="1"/>
    <col min="15" max="15" width="8.72265625" style="2" customWidth="1"/>
    <col min="16" max="16" width="9.99609375" style="2" bestFit="1" customWidth="1"/>
    <col min="17" max="17" width="9.90625" style="2" bestFit="1" customWidth="1"/>
    <col min="18" max="18" width="10.2734375" style="2" bestFit="1" customWidth="1"/>
    <col min="19" max="19" width="10.8125" style="2" bestFit="1" customWidth="1"/>
    <col min="20" max="16384" width="8.72265625" style="2" customWidth="1"/>
  </cols>
  <sheetData>
    <row r="1" spans="1:14" s="1" customFormat="1" ht="18">
      <c r="A1" s="111" t="s">
        <v>69</v>
      </c>
      <c r="B1" s="3"/>
      <c r="C1" s="3"/>
      <c r="D1" s="3"/>
      <c r="E1" s="3"/>
      <c r="F1" s="3"/>
      <c r="G1" s="3"/>
      <c r="H1" s="3"/>
      <c r="I1" s="3"/>
      <c r="J1" s="3"/>
      <c r="K1" s="3"/>
      <c r="L1" s="3"/>
      <c r="M1" s="3"/>
      <c r="N1" s="112" t="s">
        <v>43</v>
      </c>
    </row>
    <row r="2" spans="1:14" s="1" customFormat="1" ht="27.75">
      <c r="A2" s="80" t="s">
        <v>72</v>
      </c>
      <c r="B2" s="3"/>
      <c r="C2" s="3"/>
      <c r="D2" s="3"/>
      <c r="E2" s="3"/>
      <c r="F2" s="3"/>
      <c r="G2" s="3"/>
      <c r="H2" s="3"/>
      <c r="I2" s="3"/>
      <c r="J2" s="3"/>
      <c r="K2" s="3"/>
      <c r="L2" s="3"/>
      <c r="M2" s="3"/>
      <c r="N2" s="81" t="s">
        <v>0</v>
      </c>
    </row>
    <row r="3" spans="1:13" ht="18">
      <c r="A3" s="13"/>
      <c r="B3" s="3"/>
      <c r="C3" s="3"/>
      <c r="D3" s="3"/>
      <c r="E3" s="3"/>
      <c r="F3" s="3"/>
      <c r="G3" s="3"/>
      <c r="H3" s="3"/>
      <c r="I3" s="3"/>
      <c r="J3" s="3"/>
      <c r="K3" s="3"/>
      <c r="L3" s="3"/>
      <c r="M3" s="3"/>
    </row>
    <row r="4" spans="1:11" ht="18">
      <c r="A4" s="20"/>
      <c r="B4" s="20"/>
      <c r="C4" s="39" t="s">
        <v>1</v>
      </c>
      <c r="D4" s="19" t="s">
        <v>15</v>
      </c>
      <c r="E4" s="39" t="s">
        <v>33</v>
      </c>
      <c r="F4" s="19" t="s">
        <v>16</v>
      </c>
      <c r="G4" s="39" t="s">
        <v>34</v>
      </c>
      <c r="H4" s="19" t="s">
        <v>17</v>
      </c>
      <c r="I4" s="39" t="s">
        <v>35</v>
      </c>
      <c r="J4" s="19" t="s">
        <v>38</v>
      </c>
      <c r="K4" s="37" t="s">
        <v>13</v>
      </c>
    </row>
    <row r="5" spans="1:14" ht="18.75" thickBot="1">
      <c r="A5" s="33" t="s">
        <v>18</v>
      </c>
      <c r="B5" s="21" t="s">
        <v>2</v>
      </c>
      <c r="C5" s="38" t="s">
        <v>7</v>
      </c>
      <c r="D5" s="22" t="s">
        <v>3</v>
      </c>
      <c r="E5" s="38" t="s">
        <v>7</v>
      </c>
      <c r="F5" s="23" t="s">
        <v>3</v>
      </c>
      <c r="G5" s="38" t="s">
        <v>7</v>
      </c>
      <c r="H5" s="24" t="s">
        <v>3</v>
      </c>
      <c r="I5" s="38" t="s">
        <v>7</v>
      </c>
      <c r="J5" s="24" t="s">
        <v>3</v>
      </c>
      <c r="K5" s="40" t="s">
        <v>14</v>
      </c>
      <c r="L5" s="44" t="s">
        <v>19</v>
      </c>
      <c r="M5" s="40"/>
      <c r="N5" s="40"/>
    </row>
    <row r="6" spans="1:12" ht="18">
      <c r="A6" s="42"/>
      <c r="B6" s="42"/>
      <c r="C6" s="45"/>
      <c r="D6" s="42"/>
      <c r="E6" s="42"/>
      <c r="F6" s="42"/>
      <c r="G6" s="42"/>
      <c r="H6" s="42"/>
      <c r="I6" s="42"/>
      <c r="J6" s="42"/>
      <c r="K6" s="108"/>
      <c r="L6" s="107"/>
    </row>
    <row r="7" spans="1:14" ht="18">
      <c r="A7" s="46" t="s">
        <v>1</v>
      </c>
      <c r="B7" s="47"/>
      <c r="C7" s="48" t="s">
        <v>7</v>
      </c>
      <c r="D7" s="47"/>
      <c r="E7" s="47"/>
      <c r="F7" s="49"/>
      <c r="G7" s="47"/>
      <c r="H7" s="49"/>
      <c r="I7" s="47"/>
      <c r="J7" s="49"/>
      <c r="K7" s="109"/>
      <c r="L7" s="73"/>
      <c r="M7" s="43"/>
      <c r="N7" s="43"/>
    </row>
    <row r="8" spans="1:12" ht="18">
      <c r="A8" s="4" t="s">
        <v>26</v>
      </c>
      <c r="B8" s="42" t="s">
        <v>4</v>
      </c>
      <c r="C8" s="26">
        <v>2000000</v>
      </c>
      <c r="D8" s="58">
        <f aca="true" t="shared" si="0" ref="D8:D16">+C8/C$17</f>
        <v>0.3333333333333333</v>
      </c>
      <c r="E8" s="45">
        <f>+C8</f>
        <v>2000000</v>
      </c>
      <c r="F8" s="50">
        <f aca="true" t="shared" si="1" ref="F8:F16">+E8/E$50</f>
        <v>0.2222222222222222</v>
      </c>
      <c r="G8" s="45">
        <f>+C8</f>
        <v>2000000</v>
      </c>
      <c r="H8" s="50">
        <f aca="true" t="shared" si="2" ref="H8:H16">+G8/G$50</f>
        <v>0.17391304347826086</v>
      </c>
      <c r="I8" s="45">
        <f>+E8</f>
        <v>2000000</v>
      </c>
      <c r="J8" s="50">
        <f aca="true" t="shared" si="3" ref="J8:J16">+I8/I$50</f>
        <v>0.09302325581395349</v>
      </c>
      <c r="K8" s="16"/>
      <c r="L8" s="3" t="s">
        <v>27</v>
      </c>
    </row>
    <row r="9" spans="1:12" ht="18">
      <c r="A9" s="4" t="s">
        <v>24</v>
      </c>
      <c r="B9" s="42" t="s">
        <v>4</v>
      </c>
      <c r="C9" s="27">
        <v>800000</v>
      </c>
      <c r="D9" s="58">
        <f t="shared" si="0"/>
        <v>0.13333333333333333</v>
      </c>
      <c r="E9" s="45">
        <f aca="true" t="shared" si="4" ref="E9:E16">+C9</f>
        <v>800000</v>
      </c>
      <c r="F9" s="50">
        <f t="shared" si="1"/>
        <v>0.08888888888888889</v>
      </c>
      <c r="G9" s="45">
        <f aca="true" t="shared" si="5" ref="G9:G15">+C9</f>
        <v>800000</v>
      </c>
      <c r="H9" s="50">
        <f t="shared" si="2"/>
        <v>0.06956521739130435</v>
      </c>
      <c r="I9" s="45">
        <f aca="true" t="shared" si="6" ref="I9:I15">+E9</f>
        <v>800000</v>
      </c>
      <c r="J9" s="50">
        <f t="shared" si="3"/>
        <v>0.037209302325581395</v>
      </c>
      <c r="K9" s="110"/>
      <c r="L9" s="3" t="s">
        <v>44</v>
      </c>
    </row>
    <row r="10" spans="1:12" ht="18">
      <c r="A10" s="4" t="s">
        <v>25</v>
      </c>
      <c r="B10" s="25" t="s">
        <v>4</v>
      </c>
      <c r="C10" s="27">
        <v>800000</v>
      </c>
      <c r="D10" s="58">
        <f t="shared" si="0"/>
        <v>0.13333333333333333</v>
      </c>
      <c r="E10" s="45">
        <f t="shared" si="4"/>
        <v>800000</v>
      </c>
      <c r="F10" s="50">
        <f t="shared" si="1"/>
        <v>0.08888888888888889</v>
      </c>
      <c r="G10" s="45">
        <f t="shared" si="5"/>
        <v>800000</v>
      </c>
      <c r="H10" s="50">
        <f t="shared" si="2"/>
        <v>0.06956521739130435</v>
      </c>
      <c r="I10" s="45">
        <f t="shared" si="6"/>
        <v>800000</v>
      </c>
      <c r="J10" s="50">
        <f t="shared" si="3"/>
        <v>0.037209302325581395</v>
      </c>
      <c r="K10" s="110"/>
      <c r="L10" s="3" t="s">
        <v>45</v>
      </c>
    </row>
    <row r="11" spans="1:12" ht="18">
      <c r="A11" s="4" t="s">
        <v>22</v>
      </c>
      <c r="B11" s="25" t="s">
        <v>4</v>
      </c>
      <c r="C11" s="27">
        <v>800000</v>
      </c>
      <c r="D11" s="58">
        <f t="shared" si="0"/>
        <v>0.13333333333333333</v>
      </c>
      <c r="E11" s="45">
        <f t="shared" si="4"/>
        <v>800000</v>
      </c>
      <c r="F11" s="50">
        <f t="shared" si="1"/>
        <v>0.08888888888888889</v>
      </c>
      <c r="G11" s="45">
        <f t="shared" si="5"/>
        <v>800000</v>
      </c>
      <c r="H11" s="50">
        <f t="shared" si="2"/>
        <v>0.06956521739130435</v>
      </c>
      <c r="I11" s="45">
        <f t="shared" si="6"/>
        <v>800000</v>
      </c>
      <c r="J11" s="50">
        <f t="shared" si="3"/>
        <v>0.037209302325581395</v>
      </c>
      <c r="K11" s="110"/>
      <c r="L11" s="3" t="s">
        <v>46</v>
      </c>
    </row>
    <row r="12" spans="1:12" ht="18">
      <c r="A12" s="4" t="s">
        <v>20</v>
      </c>
      <c r="B12" s="25" t="s">
        <v>4</v>
      </c>
      <c r="C12" s="27">
        <v>800000</v>
      </c>
      <c r="D12" s="58">
        <f t="shared" si="0"/>
        <v>0.13333333333333333</v>
      </c>
      <c r="E12" s="45">
        <f t="shared" si="4"/>
        <v>800000</v>
      </c>
      <c r="F12" s="50">
        <f t="shared" si="1"/>
        <v>0.08888888888888889</v>
      </c>
      <c r="G12" s="45">
        <f t="shared" si="5"/>
        <v>800000</v>
      </c>
      <c r="H12" s="50">
        <f t="shared" si="2"/>
        <v>0.06956521739130435</v>
      </c>
      <c r="I12" s="45">
        <f t="shared" si="6"/>
        <v>800000</v>
      </c>
      <c r="J12" s="50">
        <f t="shared" si="3"/>
        <v>0.037209302325581395</v>
      </c>
      <c r="K12" s="16"/>
      <c r="L12" s="3" t="s">
        <v>47</v>
      </c>
    </row>
    <row r="13" spans="1:12" ht="18">
      <c r="A13" s="4" t="s">
        <v>62</v>
      </c>
      <c r="B13" s="42" t="s">
        <v>4</v>
      </c>
      <c r="C13" s="27">
        <v>800000</v>
      </c>
      <c r="D13" s="58">
        <f t="shared" si="0"/>
        <v>0.13333333333333333</v>
      </c>
      <c r="E13" s="45">
        <f t="shared" si="4"/>
        <v>800000</v>
      </c>
      <c r="F13" s="50">
        <f t="shared" si="1"/>
        <v>0.08888888888888889</v>
      </c>
      <c r="G13" s="45">
        <f t="shared" si="5"/>
        <v>800000</v>
      </c>
      <c r="H13" s="50">
        <f t="shared" si="2"/>
        <v>0.06956521739130435</v>
      </c>
      <c r="I13" s="45">
        <f t="shared" si="6"/>
        <v>800000</v>
      </c>
      <c r="J13" s="50">
        <f t="shared" si="3"/>
        <v>0.037209302325581395</v>
      </c>
      <c r="K13" s="16"/>
      <c r="L13" s="3" t="s">
        <v>48</v>
      </c>
    </row>
    <row r="14" spans="1:12" ht="18">
      <c r="A14" s="4"/>
      <c r="B14" s="42" t="s">
        <v>4</v>
      </c>
      <c r="C14" s="27"/>
      <c r="D14" s="58">
        <f t="shared" si="0"/>
        <v>0</v>
      </c>
      <c r="E14" s="45">
        <f t="shared" si="4"/>
        <v>0</v>
      </c>
      <c r="F14" s="50">
        <f t="shared" si="1"/>
        <v>0</v>
      </c>
      <c r="G14" s="45">
        <f t="shared" si="5"/>
        <v>0</v>
      </c>
      <c r="H14" s="50">
        <f t="shared" si="2"/>
        <v>0</v>
      </c>
      <c r="I14" s="45">
        <f t="shared" si="6"/>
        <v>0</v>
      </c>
      <c r="J14" s="50">
        <f t="shared" si="3"/>
        <v>0</v>
      </c>
      <c r="K14" s="16"/>
      <c r="L14" s="3" t="s">
        <v>50</v>
      </c>
    </row>
    <row r="15" spans="1:12" ht="18">
      <c r="A15" s="4" t="s">
        <v>23</v>
      </c>
      <c r="B15" s="42" t="s">
        <v>4</v>
      </c>
      <c r="C15" s="27">
        <v>0</v>
      </c>
      <c r="D15" s="58">
        <f t="shared" si="0"/>
        <v>0</v>
      </c>
      <c r="E15" s="45">
        <f t="shared" si="4"/>
        <v>0</v>
      </c>
      <c r="F15" s="50">
        <f t="shared" si="1"/>
        <v>0</v>
      </c>
      <c r="G15" s="45">
        <f t="shared" si="5"/>
        <v>0</v>
      </c>
      <c r="H15" s="50">
        <f t="shared" si="2"/>
        <v>0</v>
      </c>
      <c r="I15" s="45">
        <f t="shared" si="6"/>
        <v>0</v>
      </c>
      <c r="J15" s="50">
        <f t="shared" si="3"/>
        <v>0</v>
      </c>
      <c r="K15" s="16"/>
      <c r="L15" s="6" t="s">
        <v>68</v>
      </c>
    </row>
    <row r="16" spans="1:12" ht="18">
      <c r="A16" s="5"/>
      <c r="B16" s="52" t="s">
        <v>4</v>
      </c>
      <c r="C16" s="28"/>
      <c r="D16" s="54">
        <f t="shared" si="0"/>
        <v>0</v>
      </c>
      <c r="E16" s="53">
        <f t="shared" si="4"/>
        <v>0</v>
      </c>
      <c r="F16" s="54">
        <f t="shared" si="1"/>
        <v>0</v>
      </c>
      <c r="G16" s="53">
        <f>+C16</f>
        <v>0</v>
      </c>
      <c r="H16" s="54">
        <f t="shared" si="2"/>
        <v>0</v>
      </c>
      <c r="I16" s="53">
        <f>+E16</f>
        <v>0</v>
      </c>
      <c r="J16" s="54">
        <f t="shared" si="3"/>
        <v>0</v>
      </c>
      <c r="K16" s="14"/>
      <c r="L16" s="3" t="s">
        <v>61</v>
      </c>
    </row>
    <row r="17" spans="1:11" ht="18.75" thickBot="1">
      <c r="A17" s="29" t="s">
        <v>21</v>
      </c>
      <c r="B17" s="42"/>
      <c r="C17" s="7">
        <f aca="true" t="shared" si="7" ref="C17:K17">SUM(C8:C16)</f>
        <v>6000000</v>
      </c>
      <c r="D17" s="50">
        <f t="shared" si="7"/>
        <v>0.9999999999999999</v>
      </c>
      <c r="E17" s="45">
        <f t="shared" si="7"/>
        <v>6000000</v>
      </c>
      <c r="F17" s="55">
        <f t="shared" si="7"/>
        <v>0.6666666666666667</v>
      </c>
      <c r="G17" s="45">
        <f t="shared" si="7"/>
        <v>6000000</v>
      </c>
      <c r="H17" s="55">
        <f t="shared" si="7"/>
        <v>0.5217391304347826</v>
      </c>
      <c r="I17" s="45">
        <f t="shared" si="7"/>
        <v>6000000</v>
      </c>
      <c r="J17" s="55">
        <f t="shared" si="7"/>
        <v>0.27906976744186046</v>
      </c>
      <c r="K17" s="110">
        <f t="shared" si="7"/>
        <v>0</v>
      </c>
    </row>
    <row r="18" spans="1:12" ht="18.75" thickBot="1">
      <c r="A18" s="30" t="s">
        <v>5</v>
      </c>
      <c r="B18" s="42"/>
      <c r="C18" s="77">
        <v>0.01</v>
      </c>
      <c r="D18" s="50"/>
      <c r="E18" s="45"/>
      <c r="F18" s="55"/>
      <c r="G18" s="45"/>
      <c r="H18" s="55"/>
      <c r="I18" s="45"/>
      <c r="J18" s="55"/>
      <c r="K18" s="17"/>
      <c r="L18" s="3"/>
    </row>
    <row r="19" spans="1:12" ht="18">
      <c r="A19" s="35" t="s">
        <v>6</v>
      </c>
      <c r="B19" s="56"/>
      <c r="C19" s="57">
        <f>+C18*C50</f>
        <v>60000</v>
      </c>
      <c r="D19" s="58"/>
      <c r="E19" s="57"/>
      <c r="F19" s="59"/>
      <c r="G19" s="57"/>
      <c r="H19" s="59"/>
      <c r="I19" s="57"/>
      <c r="J19" s="59"/>
      <c r="K19" s="17"/>
      <c r="L19" s="3"/>
    </row>
    <row r="20" spans="1:12" ht="18">
      <c r="A20" s="29"/>
      <c r="B20" s="42"/>
      <c r="C20" s="45"/>
      <c r="D20" s="50"/>
      <c r="E20" s="45"/>
      <c r="F20" s="55"/>
      <c r="G20" s="45"/>
      <c r="H20" s="55"/>
      <c r="I20" s="45"/>
      <c r="J20" s="55"/>
      <c r="K20" s="17"/>
      <c r="L20" s="3"/>
    </row>
    <row r="21" spans="1:14" ht="18">
      <c r="A21" s="46" t="s">
        <v>33</v>
      </c>
      <c r="B21" s="47"/>
      <c r="C21" s="48"/>
      <c r="D21" s="47"/>
      <c r="E21" s="48" t="s">
        <v>7</v>
      </c>
      <c r="F21" s="49"/>
      <c r="G21" s="60"/>
      <c r="H21" s="49"/>
      <c r="I21" s="60"/>
      <c r="J21" s="49"/>
      <c r="K21" s="109"/>
      <c r="L21" s="73"/>
      <c r="M21" s="43"/>
      <c r="N21" s="43"/>
    </row>
    <row r="22" spans="1:12" ht="18">
      <c r="A22" s="4"/>
      <c r="B22" s="61" t="s">
        <v>8</v>
      </c>
      <c r="C22" s="31"/>
      <c r="D22" s="50"/>
      <c r="E22" s="26"/>
      <c r="F22" s="62">
        <f aca="true" t="shared" si="8" ref="F22:F27">+E22/E$50</f>
        <v>0</v>
      </c>
      <c r="G22" s="45">
        <f aca="true" t="shared" si="9" ref="G22:G27">+E22</f>
        <v>0</v>
      </c>
      <c r="H22" s="55">
        <f aca="true" t="shared" si="10" ref="H22:H27">+G22/G$50</f>
        <v>0</v>
      </c>
      <c r="I22" s="45">
        <f aca="true" t="shared" si="11" ref="I22:I27">+G22</f>
        <v>0</v>
      </c>
      <c r="J22" s="55">
        <f aca="true" t="shared" si="12" ref="J22:J27">+I22/I$50</f>
        <v>0</v>
      </c>
      <c r="K22" s="16">
        <f>+E22*E29</f>
        <v>0</v>
      </c>
      <c r="L22" s="3" t="s">
        <v>65</v>
      </c>
    </row>
    <row r="23" spans="1:12" ht="18">
      <c r="A23" s="4"/>
      <c r="B23" s="61" t="s">
        <v>8</v>
      </c>
      <c r="C23" s="31"/>
      <c r="D23" s="50"/>
      <c r="E23" s="27"/>
      <c r="F23" s="62">
        <f t="shared" si="8"/>
        <v>0</v>
      </c>
      <c r="G23" s="45">
        <f t="shared" si="9"/>
        <v>0</v>
      </c>
      <c r="H23" s="55">
        <f t="shared" si="10"/>
        <v>0</v>
      </c>
      <c r="I23" s="45">
        <f t="shared" si="11"/>
        <v>0</v>
      </c>
      <c r="J23" s="55">
        <f t="shared" si="12"/>
        <v>0</v>
      </c>
      <c r="K23" s="110"/>
      <c r="L23" s="3" t="s">
        <v>49</v>
      </c>
    </row>
    <row r="24" spans="1:12" ht="18">
      <c r="A24" s="34" t="s">
        <v>39</v>
      </c>
      <c r="B24" s="61" t="s">
        <v>8</v>
      </c>
      <c r="C24" s="31"/>
      <c r="D24" s="50"/>
      <c r="E24" s="27">
        <v>3000000</v>
      </c>
      <c r="F24" s="62">
        <f t="shared" si="8"/>
        <v>0.3333333333333333</v>
      </c>
      <c r="G24" s="45">
        <f t="shared" si="9"/>
        <v>3000000</v>
      </c>
      <c r="H24" s="55">
        <f t="shared" si="10"/>
        <v>0.2608695652173913</v>
      </c>
      <c r="I24" s="45">
        <f t="shared" si="11"/>
        <v>3000000</v>
      </c>
      <c r="J24" s="55">
        <f t="shared" si="12"/>
        <v>0.13953488372093023</v>
      </c>
      <c r="K24" s="110">
        <f>+E24*E$29</f>
        <v>1500000</v>
      </c>
      <c r="L24" s="3" t="s">
        <v>51</v>
      </c>
    </row>
    <row r="25" spans="1:12" ht="18">
      <c r="A25" s="4"/>
      <c r="B25" s="61" t="s">
        <v>8</v>
      </c>
      <c r="C25" s="31"/>
      <c r="D25" s="50"/>
      <c r="E25" s="27"/>
      <c r="F25" s="62">
        <f t="shared" si="8"/>
        <v>0</v>
      </c>
      <c r="G25" s="45">
        <f t="shared" si="9"/>
        <v>0</v>
      </c>
      <c r="H25" s="55">
        <f t="shared" si="10"/>
        <v>0</v>
      </c>
      <c r="I25" s="45">
        <f t="shared" si="11"/>
        <v>0</v>
      </c>
      <c r="J25" s="55">
        <f t="shared" si="12"/>
        <v>0</v>
      </c>
      <c r="K25" s="110"/>
      <c r="L25" s="3" t="s">
        <v>52</v>
      </c>
    </row>
    <row r="26" spans="1:12" ht="18">
      <c r="A26" s="34"/>
      <c r="B26" s="61" t="s">
        <v>8</v>
      </c>
      <c r="C26" s="31"/>
      <c r="D26" s="50"/>
      <c r="E26" s="27">
        <v>0</v>
      </c>
      <c r="F26" s="62">
        <f t="shared" si="8"/>
        <v>0</v>
      </c>
      <c r="G26" s="45">
        <f t="shared" si="9"/>
        <v>0</v>
      </c>
      <c r="H26" s="55">
        <f t="shared" si="10"/>
        <v>0</v>
      </c>
      <c r="I26" s="45">
        <f t="shared" si="11"/>
        <v>0</v>
      </c>
      <c r="J26" s="55">
        <f t="shared" si="12"/>
        <v>0</v>
      </c>
      <c r="K26" s="17"/>
      <c r="L26" s="3" t="s">
        <v>53</v>
      </c>
    </row>
    <row r="27" spans="1:12" ht="18">
      <c r="A27" s="5"/>
      <c r="B27" s="63" t="s">
        <v>8</v>
      </c>
      <c r="C27" s="9"/>
      <c r="D27" s="54"/>
      <c r="E27" s="28">
        <v>0</v>
      </c>
      <c r="F27" s="64">
        <f t="shared" si="8"/>
        <v>0</v>
      </c>
      <c r="G27" s="53">
        <f t="shared" si="9"/>
        <v>0</v>
      </c>
      <c r="H27" s="65">
        <f t="shared" si="10"/>
        <v>0</v>
      </c>
      <c r="I27" s="53">
        <f t="shared" si="11"/>
        <v>0</v>
      </c>
      <c r="J27" s="65">
        <f t="shared" si="12"/>
        <v>0</v>
      </c>
      <c r="K27" s="17"/>
      <c r="L27" s="3" t="s">
        <v>70</v>
      </c>
    </row>
    <row r="28" spans="1:11" ht="18.75" thickBot="1">
      <c r="A28" s="29" t="s">
        <v>9</v>
      </c>
      <c r="B28" s="61"/>
      <c r="C28" s="45"/>
      <c r="D28" s="42"/>
      <c r="E28" s="7">
        <f aca="true" t="shared" si="13" ref="E28:J28">SUM(E22:E27)</f>
        <v>3000000</v>
      </c>
      <c r="F28" s="55">
        <f t="shared" si="13"/>
        <v>0.3333333333333333</v>
      </c>
      <c r="G28" s="45">
        <f t="shared" si="13"/>
        <v>3000000</v>
      </c>
      <c r="H28" s="55">
        <f t="shared" si="13"/>
        <v>0.2608695652173913</v>
      </c>
      <c r="I28" s="45">
        <f t="shared" si="13"/>
        <v>3000000</v>
      </c>
      <c r="J28" s="55">
        <f t="shared" si="13"/>
        <v>0.13953488372093023</v>
      </c>
      <c r="K28" s="17"/>
    </row>
    <row r="29" spans="1:12" ht="18.75" thickBot="1">
      <c r="A29" s="35" t="s">
        <v>5</v>
      </c>
      <c r="B29" s="56"/>
      <c r="C29" s="66"/>
      <c r="D29" s="58"/>
      <c r="E29" s="77">
        <v>0.5</v>
      </c>
      <c r="F29" s="59"/>
      <c r="G29" s="57"/>
      <c r="H29" s="59"/>
      <c r="I29" s="57"/>
      <c r="J29" s="59"/>
      <c r="K29" s="17"/>
      <c r="L29" s="3"/>
    </row>
    <row r="30" spans="1:12" ht="18">
      <c r="A30" s="35" t="s">
        <v>6</v>
      </c>
      <c r="B30" s="56"/>
      <c r="C30" s="57"/>
      <c r="D30" s="58"/>
      <c r="E30" s="57">
        <f>+E29*E50</f>
        <v>4500000</v>
      </c>
      <c r="F30" s="59"/>
      <c r="G30" s="57"/>
      <c r="H30" s="59"/>
      <c r="I30" s="57"/>
      <c r="J30" s="59"/>
      <c r="K30" s="17"/>
      <c r="L30" s="3"/>
    </row>
    <row r="31" spans="1:12" ht="18">
      <c r="A31" s="41"/>
      <c r="B31" s="67"/>
      <c r="C31" s="57"/>
      <c r="D31" s="56"/>
      <c r="E31" s="57"/>
      <c r="F31" s="59"/>
      <c r="G31" s="57"/>
      <c r="H31" s="59"/>
      <c r="I31" s="57"/>
      <c r="J31" s="59"/>
      <c r="K31" s="17"/>
      <c r="L31" s="3"/>
    </row>
    <row r="32" spans="1:14" ht="18">
      <c r="A32" s="46" t="s">
        <v>34</v>
      </c>
      <c r="B32" s="68"/>
      <c r="C32" s="60"/>
      <c r="D32" s="47"/>
      <c r="E32" s="60"/>
      <c r="F32" s="47"/>
      <c r="G32" s="48" t="s">
        <v>7</v>
      </c>
      <c r="H32" s="49"/>
      <c r="I32" s="48"/>
      <c r="J32" s="49"/>
      <c r="K32" s="109"/>
      <c r="L32" s="73"/>
      <c r="M32" s="43"/>
      <c r="N32" s="43"/>
    </row>
    <row r="33" spans="1:12" ht="18">
      <c r="A33" s="34"/>
      <c r="B33" s="61" t="s">
        <v>10</v>
      </c>
      <c r="C33" s="45"/>
      <c r="D33" s="42"/>
      <c r="E33" s="45"/>
      <c r="F33" s="42"/>
      <c r="G33" s="26">
        <v>0</v>
      </c>
      <c r="H33" s="55">
        <f>IF(G$38=0,0,+G33/G$38)</f>
        <v>0</v>
      </c>
      <c r="I33" s="31"/>
      <c r="J33" s="55">
        <f>IF(I$38=0,0,+I33/I$38)</f>
        <v>0</v>
      </c>
      <c r="K33" s="16">
        <f>+G33*G39</f>
        <v>0</v>
      </c>
      <c r="L33" s="3" t="s">
        <v>71</v>
      </c>
    </row>
    <row r="34" spans="1:12" ht="18">
      <c r="A34" s="34"/>
      <c r="B34" s="61" t="s">
        <v>10</v>
      </c>
      <c r="C34" s="45"/>
      <c r="D34" s="42"/>
      <c r="E34" s="45"/>
      <c r="F34" s="42"/>
      <c r="G34" s="27">
        <v>0</v>
      </c>
      <c r="H34" s="55">
        <f>IF(G$38=0,0,+G34/G$38)</f>
        <v>0</v>
      </c>
      <c r="I34" s="31"/>
      <c r="J34" s="55">
        <f>IF(I$38=0,0,+I34/I$38)</f>
        <v>0</v>
      </c>
      <c r="K34" s="16"/>
      <c r="L34" s="3" t="s">
        <v>54</v>
      </c>
    </row>
    <row r="35" spans="1:12" ht="18">
      <c r="A35" s="34" t="s">
        <v>40</v>
      </c>
      <c r="B35" s="61" t="s">
        <v>10</v>
      </c>
      <c r="C35" s="45"/>
      <c r="D35" s="42"/>
      <c r="E35" s="45"/>
      <c r="F35" s="42"/>
      <c r="G35" s="27">
        <v>2500000</v>
      </c>
      <c r="H35" s="55">
        <f>IF(G$38=0,0,+G35/G$50)</f>
        <v>0.21739130434782608</v>
      </c>
      <c r="I35" s="8">
        <f>+G35</f>
        <v>2500000</v>
      </c>
      <c r="J35" s="55">
        <f>+G35/I$50</f>
        <v>0.11627906976744186</v>
      </c>
      <c r="K35" s="110">
        <f>+G35*G$39</f>
        <v>5000000</v>
      </c>
      <c r="L35" s="2" t="s">
        <v>58</v>
      </c>
    </row>
    <row r="36" spans="1:12" ht="18">
      <c r="A36" s="4"/>
      <c r="B36" s="61" t="s">
        <v>10</v>
      </c>
      <c r="C36" s="45"/>
      <c r="D36" s="42"/>
      <c r="E36" s="45"/>
      <c r="F36" s="42"/>
      <c r="G36" s="27">
        <v>0</v>
      </c>
      <c r="H36" s="55">
        <f>IF(G$38=0,0,+G36/G$38)</f>
        <v>0</v>
      </c>
      <c r="I36" s="31"/>
      <c r="J36" s="55">
        <f>IF(I$38=0,0,+I36/I$38)</f>
        <v>0</v>
      </c>
      <c r="K36" s="110"/>
      <c r="L36" s="3" t="s">
        <v>55</v>
      </c>
    </row>
    <row r="37" spans="1:12" ht="18">
      <c r="A37" s="5"/>
      <c r="B37" s="63" t="s">
        <v>10</v>
      </c>
      <c r="C37" s="53"/>
      <c r="D37" s="52"/>
      <c r="E37" s="53"/>
      <c r="F37" s="52"/>
      <c r="G37" s="28">
        <v>0</v>
      </c>
      <c r="H37" s="64">
        <f>IF(G$38=0,0,+G37/G$38)</f>
        <v>0</v>
      </c>
      <c r="I37" s="9"/>
      <c r="J37" s="65">
        <f>IF(I$38=0,0,+I37/I$38)</f>
        <v>0</v>
      </c>
      <c r="K37" s="17"/>
      <c r="L37" s="3" t="s">
        <v>59</v>
      </c>
    </row>
    <row r="38" spans="1:12" ht="18.75" thickBot="1">
      <c r="A38" s="29" t="s">
        <v>11</v>
      </c>
      <c r="B38" s="42"/>
      <c r="C38" s="42"/>
      <c r="D38" s="42"/>
      <c r="E38" s="45"/>
      <c r="F38" s="42"/>
      <c r="G38" s="7">
        <f>SUM(G33:G37)</f>
        <v>2500000</v>
      </c>
      <c r="H38" s="55">
        <f>SUM(H33:H37)</f>
        <v>0.21739130434782608</v>
      </c>
      <c r="I38" s="8"/>
      <c r="J38" s="55">
        <f>SUM(J33:J37)</f>
        <v>0.11627906976744186</v>
      </c>
      <c r="K38" s="17"/>
      <c r="L38" s="3" t="s">
        <v>56</v>
      </c>
    </row>
    <row r="39" spans="1:12" ht="18.75" thickBot="1">
      <c r="A39" s="35" t="s">
        <v>5</v>
      </c>
      <c r="B39" s="56"/>
      <c r="C39" s="66"/>
      <c r="D39" s="58"/>
      <c r="E39" s="66"/>
      <c r="F39" s="59"/>
      <c r="G39" s="77">
        <v>2</v>
      </c>
      <c r="H39" s="59"/>
      <c r="I39" s="101"/>
      <c r="J39" s="59"/>
      <c r="K39" s="17"/>
      <c r="L39" s="3" t="s">
        <v>57</v>
      </c>
    </row>
    <row r="40" spans="1:12" ht="18">
      <c r="A40" s="35" t="s">
        <v>6</v>
      </c>
      <c r="B40" s="56"/>
      <c r="C40" s="57"/>
      <c r="D40" s="58"/>
      <c r="E40" s="57"/>
      <c r="F40" s="59"/>
      <c r="G40" s="57">
        <f>+G39*G50</f>
        <v>23000000</v>
      </c>
      <c r="H40" s="59"/>
      <c r="I40" s="57"/>
      <c r="J40" s="59"/>
      <c r="K40" s="17"/>
      <c r="L40" s="3" t="s">
        <v>60</v>
      </c>
    </row>
    <row r="41" spans="1:11" ht="18">
      <c r="A41" s="35"/>
      <c r="B41" s="56"/>
      <c r="C41" s="57"/>
      <c r="D41" s="58"/>
      <c r="E41" s="57"/>
      <c r="F41" s="59"/>
      <c r="G41" s="57"/>
      <c r="H41" s="59"/>
      <c r="I41" s="57"/>
      <c r="J41" s="59"/>
      <c r="K41" s="17"/>
    </row>
    <row r="42" spans="1:14" ht="18">
      <c r="A42" s="46" t="s">
        <v>35</v>
      </c>
      <c r="B42" s="69"/>
      <c r="C42" s="70"/>
      <c r="D42" s="71"/>
      <c r="E42" s="70"/>
      <c r="F42" s="72"/>
      <c r="G42" s="70"/>
      <c r="H42" s="72"/>
      <c r="I42" s="70"/>
      <c r="J42" s="72"/>
      <c r="K42" s="109"/>
      <c r="L42" s="43"/>
      <c r="M42" s="43"/>
      <c r="N42" s="43"/>
    </row>
    <row r="43" spans="1:12" ht="18">
      <c r="A43" s="34" t="s">
        <v>41</v>
      </c>
      <c r="B43" s="61" t="s">
        <v>36</v>
      </c>
      <c r="C43" s="45"/>
      <c r="D43" s="42"/>
      <c r="E43" s="45"/>
      <c r="F43" s="42"/>
      <c r="G43" s="42"/>
      <c r="I43" s="27">
        <v>10000000</v>
      </c>
      <c r="J43" s="59">
        <f>+I43/I50</f>
        <v>0.46511627906976744</v>
      </c>
      <c r="K43" s="110">
        <f>+I43*I46</f>
        <v>100000000</v>
      </c>
      <c r="L43" s="3" t="s">
        <v>66</v>
      </c>
    </row>
    <row r="44" spans="1:12" ht="18">
      <c r="A44" s="5"/>
      <c r="B44" s="63" t="s">
        <v>36</v>
      </c>
      <c r="C44" s="53"/>
      <c r="D44" s="52"/>
      <c r="E44" s="53"/>
      <c r="F44" s="52"/>
      <c r="G44" s="52"/>
      <c r="H44" s="76"/>
      <c r="I44" s="28">
        <v>0</v>
      </c>
      <c r="J44" s="59"/>
      <c r="K44" s="17"/>
      <c r="L44" s="3" t="s">
        <v>63</v>
      </c>
    </row>
    <row r="45" spans="1:12" ht="18.75" thickBot="1">
      <c r="A45" s="29" t="s">
        <v>42</v>
      </c>
      <c r="B45" s="42"/>
      <c r="C45" s="42"/>
      <c r="D45" s="42"/>
      <c r="E45" s="45"/>
      <c r="F45" s="42"/>
      <c r="G45" s="42"/>
      <c r="I45" s="7">
        <f>SUM(I43:I44)</f>
        <v>10000000</v>
      </c>
      <c r="J45" s="59"/>
      <c r="K45" s="17"/>
      <c r="L45" s="3" t="s">
        <v>64</v>
      </c>
    </row>
    <row r="46" spans="1:12" ht="18.75" thickBot="1">
      <c r="A46" s="35" t="s">
        <v>5</v>
      </c>
      <c r="B46" s="56"/>
      <c r="C46" s="66"/>
      <c r="D46" s="58"/>
      <c r="E46" s="66"/>
      <c r="F46" s="59"/>
      <c r="G46" s="59"/>
      <c r="I46" s="77">
        <v>10</v>
      </c>
      <c r="J46" s="59"/>
      <c r="K46" s="17"/>
      <c r="L46" s="3" t="s">
        <v>67</v>
      </c>
    </row>
    <row r="47" spans="1:11" ht="18">
      <c r="A47" s="35" t="s">
        <v>6</v>
      </c>
      <c r="B47" s="56"/>
      <c r="C47" s="57"/>
      <c r="D47" s="58"/>
      <c r="E47" s="57"/>
      <c r="F47" s="59"/>
      <c r="G47" s="57"/>
      <c r="I47" s="15">
        <f>+I50*I46</f>
        <v>215000000</v>
      </c>
      <c r="J47" s="105" t="s">
        <v>37</v>
      </c>
      <c r="K47" s="17"/>
    </row>
    <row r="48" spans="1:12" ht="18">
      <c r="A48" s="35"/>
      <c r="B48" s="56"/>
      <c r="C48" s="57"/>
      <c r="D48" s="58"/>
      <c r="E48" s="57"/>
      <c r="F48" s="59"/>
      <c r="G48" s="57"/>
      <c r="H48" s="59"/>
      <c r="I48" s="57"/>
      <c r="J48" s="59"/>
      <c r="K48" s="17"/>
      <c r="L48" s="51"/>
    </row>
    <row r="49" spans="1:12" ht="18">
      <c r="A49" s="35"/>
      <c r="B49" s="56"/>
      <c r="C49" s="57"/>
      <c r="D49" s="58"/>
      <c r="E49" s="57"/>
      <c r="F49" s="59"/>
      <c r="G49" s="57"/>
      <c r="H49" s="59"/>
      <c r="I49" s="57"/>
      <c r="J49" s="58"/>
      <c r="K49" s="17"/>
      <c r="L49" s="51"/>
    </row>
    <row r="50" spans="1:11" ht="18">
      <c r="A50" s="32" t="s">
        <v>12</v>
      </c>
      <c r="B50" s="74"/>
      <c r="C50" s="74">
        <f>+C17</f>
        <v>6000000</v>
      </c>
      <c r="D50" s="74"/>
      <c r="E50" s="74">
        <f>+C50+E28</f>
        <v>9000000</v>
      </c>
      <c r="F50" s="74"/>
      <c r="G50" s="74">
        <f>+E50+G38</f>
        <v>11500000</v>
      </c>
      <c r="H50" s="103"/>
      <c r="I50" s="75">
        <f>+G50+I45</f>
        <v>21500000</v>
      </c>
      <c r="J50" s="59"/>
      <c r="K50" s="17"/>
    </row>
    <row r="51" spans="1:16" s="1" customFormat="1" ht="18">
      <c r="A51" s="10" t="str">
        <f>+A1</f>
        <v>Your Company</v>
      </c>
      <c r="B51" s="3"/>
      <c r="C51" s="3"/>
      <c r="D51" s="3"/>
      <c r="E51" s="3"/>
      <c r="F51" s="3"/>
      <c r="G51" s="3"/>
      <c r="H51" s="59"/>
      <c r="J51" s="59"/>
      <c r="K51" s="3"/>
      <c r="L51" s="3"/>
      <c r="M51" s="3"/>
      <c r="N51" s="78" t="str">
        <f>+N1</f>
        <v>Draft 1.0</v>
      </c>
      <c r="O51" s="3"/>
      <c r="P51" s="2"/>
    </row>
    <row r="52" spans="1:16" s="1" customFormat="1" ht="27.75">
      <c r="A52" s="80" t="s">
        <v>30</v>
      </c>
      <c r="B52" s="3"/>
      <c r="C52" s="3"/>
      <c r="E52" s="3"/>
      <c r="G52" s="3"/>
      <c r="H52" s="59"/>
      <c r="I52" s="3"/>
      <c r="J52" s="3"/>
      <c r="K52" s="3"/>
      <c r="L52" s="3"/>
      <c r="M52" s="3"/>
      <c r="N52" s="81" t="s">
        <v>0</v>
      </c>
      <c r="O52" s="2"/>
      <c r="P52" s="2"/>
    </row>
    <row r="53" spans="1:16" s="1" customFormat="1" ht="27.75">
      <c r="A53" s="80"/>
      <c r="B53" s="3"/>
      <c r="C53" s="3"/>
      <c r="D53" s="10"/>
      <c r="E53" s="3"/>
      <c r="G53" s="3"/>
      <c r="H53" s="3"/>
      <c r="I53" s="3"/>
      <c r="J53" s="3"/>
      <c r="K53" s="3"/>
      <c r="L53" s="3"/>
      <c r="M53" s="3"/>
      <c r="N53" s="3"/>
      <c r="O53" s="2"/>
      <c r="P53" s="2"/>
    </row>
    <row r="54" spans="1:16" s="1" customFormat="1" ht="18">
      <c r="A54" s="13"/>
      <c r="B54" s="3"/>
      <c r="C54" s="3"/>
      <c r="D54" s="3"/>
      <c r="E54" s="3"/>
      <c r="F54" s="3"/>
      <c r="G54" s="3"/>
      <c r="H54" s="3"/>
      <c r="I54" s="3"/>
      <c r="J54" s="3"/>
      <c r="K54" s="3"/>
      <c r="L54" s="3"/>
      <c r="M54" s="3"/>
      <c r="N54" s="3"/>
      <c r="O54" s="2"/>
      <c r="P54" s="2"/>
    </row>
    <row r="55" spans="1:16" s="1" customFormat="1" ht="18">
      <c r="A55" s="20"/>
      <c r="B55" s="20"/>
      <c r="C55" s="39" t="s">
        <v>1</v>
      </c>
      <c r="D55" s="82" t="s">
        <v>1</v>
      </c>
      <c r="E55" s="39" t="s">
        <v>33</v>
      </c>
      <c r="F55" s="83" t="s">
        <v>33</v>
      </c>
      <c r="G55" s="39" t="s">
        <v>34</v>
      </c>
      <c r="H55" s="83" t="s">
        <v>34</v>
      </c>
      <c r="I55" s="39" t="s">
        <v>35</v>
      </c>
      <c r="J55" s="83" t="s">
        <v>35</v>
      </c>
      <c r="K55" s="37"/>
      <c r="L55" s="2"/>
      <c r="M55" s="2"/>
      <c r="N55" s="2"/>
      <c r="O55" s="2"/>
      <c r="P55" s="2"/>
    </row>
    <row r="56" spans="1:16" s="1" customFormat="1" ht="18.75" thickBot="1">
      <c r="A56" s="33" t="s">
        <v>18</v>
      </c>
      <c r="B56" s="21" t="s">
        <v>2</v>
      </c>
      <c r="C56" s="38" t="s">
        <v>31</v>
      </c>
      <c r="D56" s="84" t="s">
        <v>32</v>
      </c>
      <c r="E56" s="38" t="s">
        <v>31</v>
      </c>
      <c r="F56" s="23" t="s">
        <v>32</v>
      </c>
      <c r="G56" s="38" t="s">
        <v>31</v>
      </c>
      <c r="H56" s="24" t="s">
        <v>32</v>
      </c>
      <c r="I56" s="38" t="s">
        <v>31</v>
      </c>
      <c r="J56" s="24" t="s">
        <v>32</v>
      </c>
      <c r="K56" s="40"/>
      <c r="L56" s="44"/>
      <c r="M56" s="40"/>
      <c r="N56" s="40"/>
      <c r="O56" s="2"/>
      <c r="P56" s="2"/>
    </row>
    <row r="57" spans="1:16" s="1" customFormat="1" ht="18">
      <c r="A57" s="42"/>
      <c r="B57" s="42"/>
      <c r="C57" s="45"/>
      <c r="D57" s="42"/>
      <c r="E57" s="42"/>
      <c r="F57" s="42"/>
      <c r="G57" s="42"/>
      <c r="H57" s="42"/>
      <c r="I57" s="42"/>
      <c r="J57" s="42"/>
      <c r="K57" s="2"/>
      <c r="L57" s="79"/>
      <c r="M57" s="2"/>
      <c r="N57" s="2"/>
      <c r="O57" s="2"/>
      <c r="P57" s="2"/>
    </row>
    <row r="58" spans="1:16" s="1" customFormat="1" ht="20.25">
      <c r="A58" s="85" t="s">
        <v>28</v>
      </c>
      <c r="B58" s="86"/>
      <c r="C58" s="87" t="s">
        <v>7</v>
      </c>
      <c r="D58" s="86"/>
      <c r="E58" s="86"/>
      <c r="F58" s="88"/>
      <c r="G58" s="86"/>
      <c r="H58" s="88"/>
      <c r="I58" s="86"/>
      <c r="J58" s="88"/>
      <c r="K58" s="89"/>
      <c r="L58" s="90"/>
      <c r="M58" s="89"/>
      <c r="N58" s="89"/>
      <c r="O58" s="2"/>
      <c r="P58" s="2"/>
    </row>
    <row r="59" spans="1:16" s="1" customFormat="1" ht="18">
      <c r="A59" s="2" t="str">
        <f>+A8</f>
        <v>Founder</v>
      </c>
      <c r="B59" s="61" t="str">
        <f>+B8</f>
        <v>Common</v>
      </c>
      <c r="C59" s="91">
        <f aca="true" t="shared" si="14" ref="C59:C66">+D8</f>
        <v>0.3333333333333333</v>
      </c>
      <c r="D59" s="92">
        <f>+C59*$C$19</f>
        <v>20000</v>
      </c>
      <c r="E59" s="91">
        <f aca="true" t="shared" si="15" ref="E59:E66">+F8</f>
        <v>0.2222222222222222</v>
      </c>
      <c r="F59" s="92">
        <f>+E59*E$30</f>
        <v>1000000</v>
      </c>
      <c r="G59" s="91">
        <f aca="true" t="shared" si="16" ref="G59:G66">+H8</f>
        <v>0.17391304347826086</v>
      </c>
      <c r="H59" s="92">
        <f>+G59*G$40</f>
        <v>4000000</v>
      </c>
      <c r="I59" s="91">
        <f aca="true" t="shared" si="17" ref="I59:I66">+J8</f>
        <v>0.09302325581395349</v>
      </c>
      <c r="J59" s="92">
        <f>+I59*I$47</f>
        <v>20000000</v>
      </c>
      <c r="K59" s="12"/>
      <c r="L59" s="18"/>
      <c r="M59" s="11"/>
      <c r="N59" s="94"/>
      <c r="O59" s="2"/>
      <c r="P59" s="2"/>
    </row>
    <row r="60" spans="1:16" s="1" customFormat="1" ht="18">
      <c r="A60" s="2" t="str">
        <f aca="true" t="shared" si="18" ref="A60:A66">+A9</f>
        <v>President</v>
      </c>
      <c r="B60" s="61" t="str">
        <f aca="true" t="shared" si="19" ref="B60:B65">+B9</f>
        <v>Common</v>
      </c>
      <c r="C60" s="91">
        <f t="shared" si="14"/>
        <v>0.13333333333333333</v>
      </c>
      <c r="D60" s="92">
        <f aca="true" t="shared" si="20" ref="D60:D66">+C60*$C$19</f>
        <v>8000</v>
      </c>
      <c r="E60" s="91">
        <f t="shared" si="15"/>
        <v>0.08888888888888889</v>
      </c>
      <c r="F60" s="92">
        <f aca="true" t="shared" si="21" ref="F60:F67">+E60*E$30</f>
        <v>400000</v>
      </c>
      <c r="G60" s="91">
        <f t="shared" si="16"/>
        <v>0.06956521739130435</v>
      </c>
      <c r="H60" s="92">
        <f aca="true" t="shared" si="22" ref="H60:H69">+G60*G$40</f>
        <v>1600000</v>
      </c>
      <c r="I60" s="91">
        <f t="shared" si="17"/>
        <v>0.037209302325581395</v>
      </c>
      <c r="J60" s="92">
        <f aca="true" t="shared" si="23" ref="J60:J69">+I60*I$47</f>
        <v>8000000</v>
      </c>
      <c r="K60" s="36"/>
      <c r="L60" s="18"/>
      <c r="M60" s="11"/>
      <c r="N60" s="94"/>
      <c r="O60" s="2"/>
      <c r="P60" s="2"/>
    </row>
    <row r="61" spans="1:16" s="1" customFormat="1" ht="18">
      <c r="A61" s="2" t="str">
        <f t="shared" si="18"/>
        <v>VP Marketing</v>
      </c>
      <c r="B61" s="61" t="str">
        <f t="shared" si="19"/>
        <v>Common</v>
      </c>
      <c r="C61" s="91">
        <f t="shared" si="14"/>
        <v>0.13333333333333333</v>
      </c>
      <c r="D61" s="92">
        <f t="shared" si="20"/>
        <v>8000</v>
      </c>
      <c r="E61" s="91">
        <f t="shared" si="15"/>
        <v>0.08888888888888889</v>
      </c>
      <c r="F61" s="92">
        <f t="shared" si="21"/>
        <v>400000</v>
      </c>
      <c r="G61" s="91">
        <f t="shared" si="16"/>
        <v>0.06956521739130435</v>
      </c>
      <c r="H61" s="92">
        <f t="shared" si="22"/>
        <v>1600000</v>
      </c>
      <c r="I61" s="91">
        <f t="shared" si="17"/>
        <v>0.037209302325581395</v>
      </c>
      <c r="J61" s="92">
        <f t="shared" si="23"/>
        <v>8000000</v>
      </c>
      <c r="K61" s="36"/>
      <c r="L61" s="18"/>
      <c r="M61" s="11"/>
      <c r="N61" s="94"/>
      <c r="O61" s="2"/>
      <c r="P61" s="2"/>
    </row>
    <row r="62" spans="1:16" s="1" customFormat="1" ht="18">
      <c r="A62" s="2" t="str">
        <f t="shared" si="18"/>
        <v>COO</v>
      </c>
      <c r="B62" s="61" t="str">
        <f t="shared" si="19"/>
        <v>Common</v>
      </c>
      <c r="C62" s="91">
        <f t="shared" si="14"/>
        <v>0.13333333333333333</v>
      </c>
      <c r="D62" s="92">
        <f t="shared" si="20"/>
        <v>8000</v>
      </c>
      <c r="E62" s="91">
        <f t="shared" si="15"/>
        <v>0.08888888888888889</v>
      </c>
      <c r="F62" s="92">
        <f t="shared" si="21"/>
        <v>400000</v>
      </c>
      <c r="G62" s="91">
        <f t="shared" si="16"/>
        <v>0.06956521739130435</v>
      </c>
      <c r="H62" s="92">
        <f t="shared" si="22"/>
        <v>1600000</v>
      </c>
      <c r="I62" s="91">
        <f t="shared" si="17"/>
        <v>0.037209302325581395</v>
      </c>
      <c r="J62" s="92">
        <f t="shared" si="23"/>
        <v>8000000</v>
      </c>
      <c r="K62" s="36"/>
      <c r="L62" s="18"/>
      <c r="M62" s="11"/>
      <c r="N62" s="94"/>
      <c r="O62" s="2"/>
      <c r="P62" s="2"/>
    </row>
    <row r="63" spans="1:16" s="1" customFormat="1" ht="18">
      <c r="A63" s="2" t="str">
        <f t="shared" si="18"/>
        <v>CFO</v>
      </c>
      <c r="B63" s="61" t="str">
        <f t="shared" si="19"/>
        <v>Common</v>
      </c>
      <c r="C63" s="91">
        <f t="shared" si="14"/>
        <v>0.13333333333333333</v>
      </c>
      <c r="D63" s="92">
        <f t="shared" si="20"/>
        <v>8000</v>
      </c>
      <c r="E63" s="91">
        <f t="shared" si="15"/>
        <v>0.08888888888888889</v>
      </c>
      <c r="F63" s="92">
        <f t="shared" si="21"/>
        <v>400000</v>
      </c>
      <c r="G63" s="91">
        <f t="shared" si="16"/>
        <v>0.06956521739130435</v>
      </c>
      <c r="H63" s="92">
        <f t="shared" si="22"/>
        <v>1600000</v>
      </c>
      <c r="I63" s="91">
        <f t="shared" si="17"/>
        <v>0.037209302325581395</v>
      </c>
      <c r="J63" s="92">
        <f t="shared" si="23"/>
        <v>8000000</v>
      </c>
      <c r="K63" s="12"/>
      <c r="L63" s="18"/>
      <c r="M63" s="11"/>
      <c r="N63" s="94"/>
      <c r="O63" s="2"/>
      <c r="P63" s="2"/>
    </row>
    <row r="64" spans="1:16" s="1" customFormat="1" ht="18">
      <c r="A64" s="2" t="str">
        <f t="shared" si="18"/>
        <v>CTO</v>
      </c>
      <c r="B64" s="61" t="str">
        <f t="shared" si="19"/>
        <v>Common</v>
      </c>
      <c r="C64" s="91">
        <f t="shared" si="14"/>
        <v>0.13333333333333333</v>
      </c>
      <c r="D64" s="92">
        <f t="shared" si="20"/>
        <v>8000</v>
      </c>
      <c r="E64" s="91">
        <f t="shared" si="15"/>
        <v>0.08888888888888889</v>
      </c>
      <c r="F64" s="92">
        <f t="shared" si="21"/>
        <v>400000</v>
      </c>
      <c r="G64" s="91">
        <f t="shared" si="16"/>
        <v>0.06956521739130435</v>
      </c>
      <c r="H64" s="92">
        <f t="shared" si="22"/>
        <v>1600000</v>
      </c>
      <c r="I64" s="91">
        <f t="shared" si="17"/>
        <v>0.037209302325581395</v>
      </c>
      <c r="J64" s="92">
        <f t="shared" si="23"/>
        <v>8000000</v>
      </c>
      <c r="K64" s="12"/>
      <c r="L64" s="18"/>
      <c r="M64" s="11"/>
      <c r="N64" s="11"/>
      <c r="O64" s="2"/>
      <c r="P64" s="2"/>
    </row>
    <row r="65" spans="1:16" s="1" customFormat="1" ht="18">
      <c r="A65" s="2"/>
      <c r="B65" s="61" t="str">
        <f t="shared" si="19"/>
        <v>Common</v>
      </c>
      <c r="C65" s="91">
        <f t="shared" si="14"/>
        <v>0</v>
      </c>
      <c r="D65" s="92">
        <f t="shared" si="20"/>
        <v>0</v>
      </c>
      <c r="E65" s="91">
        <f t="shared" si="15"/>
        <v>0</v>
      </c>
      <c r="F65" s="92">
        <f t="shared" si="21"/>
        <v>0</v>
      </c>
      <c r="G65" s="91">
        <f t="shared" si="16"/>
        <v>0</v>
      </c>
      <c r="H65" s="92">
        <f t="shared" si="22"/>
        <v>0</v>
      </c>
      <c r="I65" s="91">
        <f t="shared" si="17"/>
        <v>0</v>
      </c>
      <c r="J65" s="92">
        <f t="shared" si="23"/>
        <v>0</v>
      </c>
      <c r="K65" s="95"/>
      <c r="L65" s="18"/>
      <c r="M65" s="2"/>
      <c r="N65" s="2"/>
      <c r="O65" s="2"/>
      <c r="P65" s="2"/>
    </row>
    <row r="66" spans="1:16" s="1" customFormat="1" ht="18">
      <c r="A66" s="2" t="str">
        <f t="shared" si="18"/>
        <v>Employee Stock Options</v>
      </c>
      <c r="B66" s="61" t="str">
        <f>+B15</f>
        <v>Common</v>
      </c>
      <c r="C66" s="91">
        <f t="shared" si="14"/>
        <v>0</v>
      </c>
      <c r="D66" s="92">
        <f t="shared" si="20"/>
        <v>0</v>
      </c>
      <c r="E66" s="91">
        <f t="shared" si="15"/>
        <v>0</v>
      </c>
      <c r="F66" s="92">
        <f t="shared" si="21"/>
        <v>0</v>
      </c>
      <c r="G66" s="91">
        <f t="shared" si="16"/>
        <v>0</v>
      </c>
      <c r="H66" s="92">
        <f t="shared" si="22"/>
        <v>0</v>
      </c>
      <c r="I66" s="91">
        <f t="shared" si="17"/>
        <v>0</v>
      </c>
      <c r="J66" s="92">
        <f t="shared" si="23"/>
        <v>0</v>
      </c>
      <c r="K66" s="95"/>
      <c r="L66" s="18"/>
      <c r="M66" s="2"/>
      <c r="N66" s="2"/>
      <c r="O66" s="2"/>
      <c r="P66" s="2"/>
    </row>
    <row r="67" spans="1:16" s="1" customFormat="1" ht="18">
      <c r="A67" s="2" t="str">
        <f>+A24</f>
        <v>A Round Investors</v>
      </c>
      <c r="B67" s="61" t="str">
        <f>+B24</f>
        <v>Pfd A</v>
      </c>
      <c r="C67" s="91"/>
      <c r="D67" s="92"/>
      <c r="E67" s="58">
        <f>+F24</f>
        <v>0.3333333333333333</v>
      </c>
      <c r="F67" s="92">
        <f t="shared" si="21"/>
        <v>1500000</v>
      </c>
      <c r="G67" s="91">
        <f>+H28</f>
        <v>0.2608695652173913</v>
      </c>
      <c r="H67" s="92">
        <f t="shared" si="22"/>
        <v>6000000</v>
      </c>
      <c r="I67" s="91">
        <f>+J24</f>
        <v>0.13953488372093023</v>
      </c>
      <c r="J67" s="92">
        <f t="shared" si="23"/>
        <v>30000000</v>
      </c>
      <c r="K67" s="95"/>
      <c r="L67" s="18"/>
      <c r="M67" s="2"/>
      <c r="N67" s="2"/>
      <c r="O67" s="2"/>
      <c r="P67" s="2"/>
    </row>
    <row r="68" spans="1:16" s="1" customFormat="1" ht="18">
      <c r="A68" s="96" t="str">
        <f>+A35</f>
        <v>B Round Investors</v>
      </c>
      <c r="B68" s="102" t="str">
        <f>+B35</f>
        <v>Pfd B</v>
      </c>
      <c r="C68" s="91"/>
      <c r="D68" s="92"/>
      <c r="E68" s="58"/>
      <c r="F68" s="92">
        <f>+E68*E$37</f>
        <v>0</v>
      </c>
      <c r="G68" s="91">
        <f>+H35</f>
        <v>0.21739130434782608</v>
      </c>
      <c r="H68" s="92">
        <f t="shared" si="22"/>
        <v>5000000</v>
      </c>
      <c r="I68" s="104">
        <f>+J35</f>
        <v>0.11627906976744186</v>
      </c>
      <c r="J68" s="92">
        <f t="shared" si="23"/>
        <v>25000000</v>
      </c>
      <c r="K68" s="95"/>
      <c r="L68" s="18"/>
      <c r="M68" s="2"/>
      <c r="N68" s="2"/>
      <c r="O68" s="2"/>
      <c r="P68" s="2"/>
    </row>
    <row r="69" spans="1:16" s="1" customFormat="1" ht="18">
      <c r="A69" s="106" t="str">
        <f>+A43</f>
        <v>C Round Investors</v>
      </c>
      <c r="B69" s="63" t="str">
        <f>+B43</f>
        <v>Pfd C</v>
      </c>
      <c r="C69" s="97"/>
      <c r="D69" s="98"/>
      <c r="E69" s="54"/>
      <c r="F69" s="98"/>
      <c r="G69" s="97"/>
      <c r="H69" s="98">
        <f t="shared" si="22"/>
        <v>0</v>
      </c>
      <c r="I69" s="54">
        <f>+J43</f>
        <v>0.46511627906976744</v>
      </c>
      <c r="J69" s="98">
        <f t="shared" si="23"/>
        <v>100000000</v>
      </c>
      <c r="K69" s="99"/>
      <c r="L69" s="18"/>
      <c r="M69" s="2"/>
      <c r="N69" s="2"/>
      <c r="O69" s="2"/>
      <c r="P69" s="2"/>
    </row>
    <row r="70" spans="1:16" s="1" customFormat="1" ht="18.75" thickBot="1">
      <c r="A70" s="29" t="s">
        <v>29</v>
      </c>
      <c r="B70" s="42"/>
      <c r="C70" s="100">
        <f>SUM(C59:C66)</f>
        <v>0.9999999999999999</v>
      </c>
      <c r="D70" s="93">
        <f>SUM(D59:D66)</f>
        <v>60000</v>
      </c>
      <c r="E70" s="55">
        <f aca="true" t="shared" si="24" ref="E70:J70">SUM(E59:E69)</f>
        <v>1</v>
      </c>
      <c r="F70" s="93">
        <f t="shared" si="24"/>
        <v>4500000</v>
      </c>
      <c r="G70" s="50">
        <f t="shared" si="24"/>
        <v>0.9999999999999999</v>
      </c>
      <c r="H70" s="93">
        <f t="shared" si="24"/>
        <v>23000000</v>
      </c>
      <c r="I70" s="50">
        <f t="shared" si="24"/>
        <v>1</v>
      </c>
      <c r="J70" s="93">
        <f t="shared" si="24"/>
        <v>215000000</v>
      </c>
      <c r="K70" s="2"/>
      <c r="L70" s="2"/>
      <c r="M70" s="2"/>
      <c r="N70" s="2"/>
      <c r="O70" s="2"/>
      <c r="P70" s="2"/>
    </row>
    <row r="71" spans="1:16" s="1" customFormat="1" ht="18.75" thickBot="1">
      <c r="A71" s="30"/>
      <c r="B71" s="42"/>
      <c r="C71" s="77"/>
      <c r="D71" s="50"/>
      <c r="E71" s="45"/>
      <c r="F71" s="55"/>
      <c r="G71" s="50"/>
      <c r="H71" s="55"/>
      <c r="I71" s="55"/>
      <c r="J71" s="55"/>
      <c r="K71" s="2"/>
      <c r="L71" s="3"/>
      <c r="M71" s="2"/>
      <c r="N71" s="2"/>
      <c r="O71" s="2"/>
      <c r="P71" s="2"/>
    </row>
    <row r="72" spans="1:16" s="1" customFormat="1" ht="18">
      <c r="A72" s="30"/>
      <c r="B72" s="42"/>
      <c r="C72" s="101"/>
      <c r="D72" s="50"/>
      <c r="E72" s="45"/>
      <c r="F72" s="55"/>
      <c r="G72" s="50"/>
      <c r="H72" s="55"/>
      <c r="I72" s="55"/>
      <c r="J72" s="55"/>
      <c r="K72" s="2"/>
      <c r="L72" s="3"/>
      <c r="M72" s="2"/>
      <c r="N72" s="2"/>
      <c r="O72" s="2"/>
      <c r="P72" s="2"/>
    </row>
    <row r="73" spans="1:16" s="1" customFormat="1" ht="18">
      <c r="A73"/>
      <c r="B73" s="57"/>
      <c r="C73" s="57"/>
      <c r="D73" s="57"/>
      <c r="E73" s="57"/>
      <c r="F73" s="57"/>
      <c r="G73" s="57"/>
      <c r="H73" s="57"/>
      <c r="I73" s="57"/>
      <c r="J73" s="2"/>
      <c r="K73" s="2"/>
      <c r="L73" s="2"/>
      <c r="M73" s="2"/>
      <c r="N73" s="2"/>
      <c r="O73" s="2"/>
      <c r="P73" s="2"/>
    </row>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sheetData>
  <sheetProtection/>
  <printOptions/>
  <pageMargins left="0.5" right="0.5" top="0.75" bottom="0.75" header="0.5" footer="0.5"/>
  <pageSetup firstPageNumber="1" useFirstPageNumber="1" horizontalDpi="600" verticalDpi="600" orientation="landscape" pageOrder="overThenDown" scale="54" r:id="rId3"/>
  <headerFooter alignWithMargins="0">
    <oddFooter>&amp;R&amp;A  Page &amp;P</oddFooter>
  </headerFooter>
  <rowBreaks count="1" manualBreakCount="1">
    <brk id="5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Gonzaga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Monthly Financial Plan</dc:title>
  <dc:subject/>
  <dc:creator>Silicon Valley Consulting Group</dc:creator>
  <cp:keywords/>
  <dc:description>Version 2.01</dc:description>
  <cp:lastModifiedBy>Ron</cp:lastModifiedBy>
  <cp:lastPrinted>2023-05-15T21:01:57Z</cp:lastPrinted>
  <dcterms:created xsi:type="dcterms:W3CDTF">1999-04-02T23:42:55Z</dcterms:created>
  <dcterms:modified xsi:type="dcterms:W3CDTF">2023-05-15T21:42:28Z</dcterms:modified>
  <cp:category/>
  <cp:version/>
  <cp:contentType/>
  <cp:contentStatus/>
</cp:coreProperties>
</file>